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9090" activeTab="1"/>
  </bookViews>
  <sheets>
    <sheet name="ISTRUZIONI" sheetId="1" r:id="rId1"/>
    <sheet name="SECONDARIA" sheetId="2" r:id="rId2"/>
  </sheets>
  <definedNames>
    <definedName name="_Toc471387830" localSheetId="0">ISTRUZIONI!#REF!</definedName>
    <definedName name="_Toc471387831" localSheetId="0">ISTRUZIONI!#REF!</definedName>
    <definedName name="_xlnm.Print_Area" localSheetId="0">ISTRUZIONI!$A$1:$P$18</definedName>
    <definedName name="_xlnm.Print_Area" localSheetId="1">SECONDARIA!$A$1:$BA$78</definedName>
    <definedName name="_xlnm.Print_Titles" localSheetId="1">SECONDARIA!$1:$6</definedName>
  </definedNames>
  <calcPr calcId="125725"/>
</workbook>
</file>

<file path=xl/calcChain.xml><?xml version="1.0" encoding="utf-8"?>
<calcChain xmlns="http://schemas.openxmlformats.org/spreadsheetml/2006/main">
  <c r="AX60" i="2"/>
  <c r="AV60"/>
  <c r="AT60"/>
  <c r="AR60"/>
  <c r="AP60"/>
  <c r="AN60"/>
  <c r="AL60"/>
  <c r="AY60" s="1"/>
  <c r="AJ60"/>
  <c r="AG60"/>
  <c r="AE60"/>
  <c r="AC60"/>
  <c r="AA60"/>
  <c r="X60"/>
  <c r="V60"/>
  <c r="T60"/>
  <c r="R60"/>
  <c r="P60"/>
  <c r="N60"/>
  <c r="L60"/>
  <c r="J60"/>
  <c r="H60"/>
  <c r="F60"/>
  <c r="AX42"/>
  <c r="AY42" s="1"/>
  <c r="AV42"/>
  <c r="AT42"/>
  <c r="AR42"/>
  <c r="AP42"/>
  <c r="AN42"/>
  <c r="AL42"/>
  <c r="AJ42"/>
  <c r="AG42"/>
  <c r="AE42"/>
  <c r="AC42"/>
  <c r="AA42"/>
  <c r="X42"/>
  <c r="V42"/>
  <c r="T42"/>
  <c r="R42"/>
  <c r="P42"/>
  <c r="N42"/>
  <c r="L42"/>
  <c r="J42"/>
  <c r="H42"/>
  <c r="F42"/>
  <c r="AX39"/>
  <c r="AV39"/>
  <c r="AT39"/>
  <c r="AR39"/>
  <c r="AP39"/>
  <c r="AN39"/>
  <c r="AL39"/>
  <c r="AJ39"/>
  <c r="AG39"/>
  <c r="AE39"/>
  <c r="AC39"/>
  <c r="AH39" s="1"/>
  <c r="AZ39" s="1"/>
  <c r="AA39"/>
  <c r="X39"/>
  <c r="V39"/>
  <c r="T39"/>
  <c r="R39"/>
  <c r="P39"/>
  <c r="N39"/>
  <c r="L39"/>
  <c r="J39"/>
  <c r="H39"/>
  <c r="F39"/>
  <c r="J52"/>
  <c r="F52"/>
  <c r="AX58"/>
  <c r="AV58"/>
  <c r="AT58"/>
  <c r="AR58"/>
  <c r="AP58"/>
  <c r="AN58"/>
  <c r="AL58"/>
  <c r="AY58" s="1"/>
  <c r="AJ58"/>
  <c r="AG58"/>
  <c r="AE58"/>
  <c r="AC58"/>
  <c r="AH58" s="1"/>
  <c r="AA58"/>
  <c r="X58"/>
  <c r="V58"/>
  <c r="T58"/>
  <c r="R58"/>
  <c r="P58"/>
  <c r="N58"/>
  <c r="L58"/>
  <c r="J58"/>
  <c r="H58"/>
  <c r="F58"/>
  <c r="AX54"/>
  <c r="J54"/>
  <c r="F54"/>
  <c r="AL12"/>
  <c r="AE12"/>
  <c r="X12"/>
  <c r="T12"/>
  <c r="R12"/>
  <c r="F12"/>
  <c r="F8"/>
  <c r="H8"/>
  <c r="J8"/>
  <c r="L8"/>
  <c r="N8"/>
  <c r="P8"/>
  <c r="R8"/>
  <c r="T8"/>
  <c r="V8"/>
  <c r="X8"/>
  <c r="AA8"/>
  <c r="AC8"/>
  <c r="AE8"/>
  <c r="AG8"/>
  <c r="AJ8"/>
  <c r="AL8"/>
  <c r="AY8" s="1"/>
  <c r="AN8"/>
  <c r="AP8"/>
  <c r="AR8"/>
  <c r="AT8"/>
  <c r="AV8"/>
  <c r="AX8"/>
  <c r="R9"/>
  <c r="R10"/>
  <c r="R11"/>
  <c r="R13"/>
  <c r="Y13" s="1"/>
  <c r="R14"/>
  <c r="R21"/>
  <c r="R22"/>
  <c r="R23"/>
  <c r="R24"/>
  <c r="R25"/>
  <c r="R28"/>
  <c r="R30"/>
  <c r="R31"/>
  <c r="R32"/>
  <c r="R34"/>
  <c r="R35"/>
  <c r="R36"/>
  <c r="R38"/>
  <c r="R41"/>
  <c r="R45"/>
  <c r="R46"/>
  <c r="R50"/>
  <c r="R51"/>
  <c r="R53"/>
  <c r="R56"/>
  <c r="R57"/>
  <c r="R59"/>
  <c r="R61"/>
  <c r="R62"/>
  <c r="F9"/>
  <c r="Y9" s="1"/>
  <c r="H9"/>
  <c r="J9"/>
  <c r="L9"/>
  <c r="N9"/>
  <c r="P9"/>
  <c r="T9"/>
  <c r="V9"/>
  <c r="X9"/>
  <c r="F10"/>
  <c r="H10"/>
  <c r="J10"/>
  <c r="L10"/>
  <c r="N10"/>
  <c r="P10"/>
  <c r="T10"/>
  <c r="V10"/>
  <c r="X10"/>
  <c r="F11"/>
  <c r="Y11" s="1"/>
  <c r="H11"/>
  <c r="J11"/>
  <c r="L11"/>
  <c r="N11"/>
  <c r="P11"/>
  <c r="T11"/>
  <c r="V11"/>
  <c r="X11"/>
  <c r="F13"/>
  <c r="H13"/>
  <c r="J13"/>
  <c r="L13"/>
  <c r="N13"/>
  <c r="P13"/>
  <c r="T13"/>
  <c r="V13"/>
  <c r="X13"/>
  <c r="F14"/>
  <c r="Y14" s="1"/>
  <c r="H14"/>
  <c r="J14"/>
  <c r="L14"/>
  <c r="N14"/>
  <c r="P14"/>
  <c r="T14"/>
  <c r="V14"/>
  <c r="X14"/>
  <c r="F21"/>
  <c r="H21"/>
  <c r="J21"/>
  <c r="L21"/>
  <c r="N21"/>
  <c r="P21"/>
  <c r="T21"/>
  <c r="V21"/>
  <c r="X21"/>
  <c r="F22"/>
  <c r="H22"/>
  <c r="J22"/>
  <c r="L22"/>
  <c r="N22"/>
  <c r="P22"/>
  <c r="T22"/>
  <c r="V22"/>
  <c r="X22"/>
  <c r="F23"/>
  <c r="H23"/>
  <c r="J23"/>
  <c r="L23"/>
  <c r="N23"/>
  <c r="P23"/>
  <c r="T23"/>
  <c r="V23"/>
  <c r="X23"/>
  <c r="F24"/>
  <c r="Y24" s="1"/>
  <c r="H24"/>
  <c r="J24"/>
  <c r="L24"/>
  <c r="N24"/>
  <c r="P24"/>
  <c r="T24"/>
  <c r="V24"/>
  <c r="X24"/>
  <c r="F25"/>
  <c r="H25"/>
  <c r="Y25" s="1"/>
  <c r="J25"/>
  <c r="L25"/>
  <c r="N25"/>
  <c r="P25"/>
  <c r="T25"/>
  <c r="V25"/>
  <c r="X25"/>
  <c r="F27"/>
  <c r="H27"/>
  <c r="J27"/>
  <c r="L27"/>
  <c r="N27"/>
  <c r="P27"/>
  <c r="X27"/>
  <c r="F28"/>
  <c r="H28"/>
  <c r="J28"/>
  <c r="L28"/>
  <c r="N28"/>
  <c r="P28"/>
  <c r="V28"/>
  <c r="X28"/>
  <c r="F30"/>
  <c r="H30"/>
  <c r="J30"/>
  <c r="L30"/>
  <c r="N30"/>
  <c r="P30"/>
  <c r="T30"/>
  <c r="V30"/>
  <c r="X30"/>
  <c r="F31"/>
  <c r="H31"/>
  <c r="J31"/>
  <c r="L31"/>
  <c r="N31"/>
  <c r="P31"/>
  <c r="T31"/>
  <c r="V31"/>
  <c r="X31"/>
  <c r="F32"/>
  <c r="H32"/>
  <c r="Y32" s="1"/>
  <c r="J32"/>
  <c r="L32"/>
  <c r="N32"/>
  <c r="P32"/>
  <c r="T32"/>
  <c r="V32"/>
  <c r="X32"/>
  <c r="F34"/>
  <c r="Y34" s="1"/>
  <c r="H34"/>
  <c r="J34"/>
  <c r="L34"/>
  <c r="N34"/>
  <c r="P34"/>
  <c r="T34"/>
  <c r="V34"/>
  <c r="X34"/>
  <c r="F35"/>
  <c r="Y35" s="1"/>
  <c r="H35"/>
  <c r="J35"/>
  <c r="L35"/>
  <c r="N35"/>
  <c r="P35"/>
  <c r="T35"/>
  <c r="V35"/>
  <c r="X35"/>
  <c r="F36"/>
  <c r="H36"/>
  <c r="Y36" s="1"/>
  <c r="J36"/>
  <c r="L36"/>
  <c r="N36"/>
  <c r="P36"/>
  <c r="T36"/>
  <c r="V36"/>
  <c r="X36"/>
  <c r="F38"/>
  <c r="Y38" s="1"/>
  <c r="H38"/>
  <c r="J38"/>
  <c r="L38"/>
  <c r="N38"/>
  <c r="P38"/>
  <c r="T38"/>
  <c r="V38"/>
  <c r="X38"/>
  <c r="F41"/>
  <c r="H41"/>
  <c r="Y41" s="1"/>
  <c r="J41"/>
  <c r="L41"/>
  <c r="N41"/>
  <c r="P41"/>
  <c r="T41"/>
  <c r="V41"/>
  <c r="X41"/>
  <c r="F45"/>
  <c r="H45"/>
  <c r="J45"/>
  <c r="L45"/>
  <c r="N45"/>
  <c r="P45"/>
  <c r="T45"/>
  <c r="V45"/>
  <c r="X45"/>
  <c r="F46"/>
  <c r="H46"/>
  <c r="J46"/>
  <c r="L46"/>
  <c r="N46"/>
  <c r="P46"/>
  <c r="T46"/>
  <c r="V46"/>
  <c r="X46"/>
  <c r="F50"/>
  <c r="H50"/>
  <c r="J50"/>
  <c r="L50"/>
  <c r="N50"/>
  <c r="P50"/>
  <c r="T50"/>
  <c r="V50"/>
  <c r="X50"/>
  <c r="F51"/>
  <c r="H51"/>
  <c r="J51"/>
  <c r="L51"/>
  <c r="N51"/>
  <c r="P51"/>
  <c r="T51"/>
  <c r="V51"/>
  <c r="X51"/>
  <c r="F53"/>
  <c r="H53"/>
  <c r="J53"/>
  <c r="L53"/>
  <c r="N53"/>
  <c r="P53"/>
  <c r="T53"/>
  <c r="V53"/>
  <c r="X53"/>
  <c r="F56"/>
  <c r="H56"/>
  <c r="Y56" s="1"/>
  <c r="J56"/>
  <c r="L56"/>
  <c r="N56"/>
  <c r="P56"/>
  <c r="V56"/>
  <c r="X56"/>
  <c r="F57"/>
  <c r="H57"/>
  <c r="J57"/>
  <c r="L57"/>
  <c r="N57"/>
  <c r="P57"/>
  <c r="T57"/>
  <c r="V57"/>
  <c r="X57"/>
  <c r="F59"/>
  <c r="H59"/>
  <c r="J59"/>
  <c r="L59"/>
  <c r="N59"/>
  <c r="P59"/>
  <c r="T59"/>
  <c r="V59"/>
  <c r="X59"/>
  <c r="F61"/>
  <c r="H61"/>
  <c r="J61"/>
  <c r="L61"/>
  <c r="N61"/>
  <c r="P61"/>
  <c r="T61"/>
  <c r="X61"/>
  <c r="F62"/>
  <c r="H62"/>
  <c r="J62"/>
  <c r="L62"/>
  <c r="N62"/>
  <c r="P62"/>
  <c r="T62"/>
  <c r="V62"/>
  <c r="X62"/>
  <c r="AJ9"/>
  <c r="AL9"/>
  <c r="AX9"/>
  <c r="AN9"/>
  <c r="AP9"/>
  <c r="AR9"/>
  <c r="AT9"/>
  <c r="AV9"/>
  <c r="AJ10"/>
  <c r="AL10"/>
  <c r="AX10"/>
  <c r="AN10"/>
  <c r="AP10"/>
  <c r="AR10"/>
  <c r="AT10"/>
  <c r="AV10"/>
  <c r="AJ11"/>
  <c r="AL11"/>
  <c r="AX11"/>
  <c r="AN11"/>
  <c r="AP11"/>
  <c r="AR11"/>
  <c r="AT11"/>
  <c r="AV11"/>
  <c r="AJ13"/>
  <c r="AY13" s="1"/>
  <c r="AL13"/>
  <c r="AX13"/>
  <c r="AN13"/>
  <c r="AP13"/>
  <c r="AR13"/>
  <c r="AT13"/>
  <c r="AV13"/>
  <c r="AJ14"/>
  <c r="AL14"/>
  <c r="AY14" s="1"/>
  <c r="AX14"/>
  <c r="AN14"/>
  <c r="AP14"/>
  <c r="AR14"/>
  <c r="AT14"/>
  <c r="AV14"/>
  <c r="AJ21"/>
  <c r="AL21"/>
  <c r="AX21"/>
  <c r="AN21"/>
  <c r="AP21"/>
  <c r="AR21"/>
  <c r="AT21"/>
  <c r="AV21"/>
  <c r="AJ22"/>
  <c r="AL22"/>
  <c r="AX22"/>
  <c r="AN22"/>
  <c r="AP22"/>
  <c r="AR22"/>
  <c r="AT22"/>
  <c r="AV22"/>
  <c r="AJ23"/>
  <c r="AL23"/>
  <c r="AX23"/>
  <c r="AN23"/>
  <c r="AP23"/>
  <c r="AR23"/>
  <c r="AY23" s="1"/>
  <c r="AT23"/>
  <c r="AV23"/>
  <c r="AJ24"/>
  <c r="AL24"/>
  <c r="AX24"/>
  <c r="AN24"/>
  <c r="AP24"/>
  <c r="AR24"/>
  <c r="AT24"/>
  <c r="AV24"/>
  <c r="AJ25"/>
  <c r="AL25"/>
  <c r="AY25" s="1"/>
  <c r="AX25"/>
  <c r="AN25"/>
  <c r="AP25"/>
  <c r="AR25"/>
  <c r="AT25"/>
  <c r="AV25"/>
  <c r="AJ27"/>
  <c r="AL27"/>
  <c r="AX27"/>
  <c r="AN27"/>
  <c r="AP27"/>
  <c r="AR27"/>
  <c r="AT27"/>
  <c r="AV27"/>
  <c r="AJ28"/>
  <c r="AL28"/>
  <c r="AN28"/>
  <c r="AP28"/>
  <c r="AR28"/>
  <c r="AT28"/>
  <c r="AV28"/>
  <c r="AJ30"/>
  <c r="AL30"/>
  <c r="AX30"/>
  <c r="AN30"/>
  <c r="AP30"/>
  <c r="AR30"/>
  <c r="AT30"/>
  <c r="AV30"/>
  <c r="AJ31"/>
  <c r="AL31"/>
  <c r="AX31"/>
  <c r="AN31"/>
  <c r="AP31"/>
  <c r="AR31"/>
  <c r="AT31"/>
  <c r="AV31"/>
  <c r="AJ32"/>
  <c r="AL32"/>
  <c r="AX32"/>
  <c r="AN32"/>
  <c r="AP32"/>
  <c r="AR32"/>
  <c r="AT32"/>
  <c r="AV32"/>
  <c r="AJ34"/>
  <c r="AL34"/>
  <c r="AX34"/>
  <c r="AN34"/>
  <c r="AP34"/>
  <c r="AR34"/>
  <c r="AT34"/>
  <c r="AV34"/>
  <c r="AJ35"/>
  <c r="AL35"/>
  <c r="AX35"/>
  <c r="AN35"/>
  <c r="AP35"/>
  <c r="AR35"/>
  <c r="AT35"/>
  <c r="AV35"/>
  <c r="AJ36"/>
  <c r="AY36" s="1"/>
  <c r="AL36"/>
  <c r="AX36"/>
  <c r="AN36"/>
  <c r="AP36"/>
  <c r="AR36"/>
  <c r="AT36"/>
  <c r="AV36"/>
  <c r="AJ38"/>
  <c r="AL38"/>
  <c r="AX38"/>
  <c r="AN38"/>
  <c r="AP38"/>
  <c r="AR38"/>
  <c r="AT38"/>
  <c r="AV38"/>
  <c r="AJ41"/>
  <c r="AL41"/>
  <c r="AX41"/>
  <c r="AN41"/>
  <c r="AP41"/>
  <c r="AR41"/>
  <c r="AT41"/>
  <c r="AV41"/>
  <c r="AJ45"/>
  <c r="AL45"/>
  <c r="AX45"/>
  <c r="AN45"/>
  <c r="AP45"/>
  <c r="AR45"/>
  <c r="AY45" s="1"/>
  <c r="AT45"/>
  <c r="AV45"/>
  <c r="AJ46"/>
  <c r="AL46"/>
  <c r="AX46"/>
  <c r="AN46"/>
  <c r="AP46"/>
  <c r="AR46"/>
  <c r="AT46"/>
  <c r="AV46"/>
  <c r="AJ50"/>
  <c r="AL50"/>
  <c r="AX50"/>
  <c r="AN50"/>
  <c r="AP50"/>
  <c r="AR50"/>
  <c r="AT50"/>
  <c r="AV50"/>
  <c r="AJ51"/>
  <c r="AL51"/>
  <c r="AX51"/>
  <c r="AN51"/>
  <c r="AP51"/>
  <c r="AR51"/>
  <c r="AT51"/>
  <c r="AV51"/>
  <c r="AJ53"/>
  <c r="AL53"/>
  <c r="AX53"/>
  <c r="AN53"/>
  <c r="AP53"/>
  <c r="AY53" s="1"/>
  <c r="AR53"/>
  <c r="AT53"/>
  <c r="AV53"/>
  <c r="AJ56"/>
  <c r="AL56"/>
  <c r="AX56"/>
  <c r="AN56"/>
  <c r="AP56"/>
  <c r="AR56"/>
  <c r="AT56"/>
  <c r="AV56"/>
  <c r="AJ57"/>
  <c r="AL57"/>
  <c r="AX57"/>
  <c r="AN57"/>
  <c r="AP57"/>
  <c r="AR57"/>
  <c r="AT57"/>
  <c r="AV57"/>
  <c r="AJ59"/>
  <c r="AL59"/>
  <c r="AX59"/>
  <c r="AN59"/>
  <c r="AP59"/>
  <c r="AR59"/>
  <c r="AT59"/>
  <c r="AV59"/>
  <c r="AJ61"/>
  <c r="AY61" s="1"/>
  <c r="AL61"/>
  <c r="AX61"/>
  <c r="AN61"/>
  <c r="AP61"/>
  <c r="AR61"/>
  <c r="AT61"/>
  <c r="AV61"/>
  <c r="AJ62"/>
  <c r="AL62"/>
  <c r="AX62"/>
  <c r="AN62"/>
  <c r="AP62"/>
  <c r="AR62"/>
  <c r="AT62"/>
  <c r="AV62"/>
  <c r="AA62"/>
  <c r="AC62"/>
  <c r="AE62"/>
  <c r="AG62"/>
  <c r="AA61"/>
  <c r="AH61" s="1"/>
  <c r="AC61"/>
  <c r="AE61"/>
  <c r="AG61"/>
  <c r="AA59"/>
  <c r="AH59" s="1"/>
  <c r="AC59"/>
  <c r="AE59"/>
  <c r="AG59"/>
  <c r="AA57"/>
  <c r="AH57" s="1"/>
  <c r="AC57"/>
  <c r="AE57"/>
  <c r="AG57"/>
  <c r="AA56"/>
  <c r="AH56" s="1"/>
  <c r="AC56"/>
  <c r="AE56"/>
  <c r="AG56"/>
  <c r="AA53"/>
  <c r="AH53" s="1"/>
  <c r="AC53"/>
  <c r="AE53"/>
  <c r="AG53"/>
  <c r="AA51"/>
  <c r="AH51" s="1"/>
  <c r="AC51"/>
  <c r="AE51"/>
  <c r="AG51"/>
  <c r="AA50"/>
  <c r="AH50" s="1"/>
  <c r="AC50"/>
  <c r="AE50"/>
  <c r="AG50"/>
  <c r="AA46"/>
  <c r="AH46" s="1"/>
  <c r="AC46"/>
  <c r="AE46"/>
  <c r="AG46"/>
  <c r="AA45"/>
  <c r="AC45"/>
  <c r="AE45"/>
  <c r="AG45"/>
  <c r="AA41"/>
  <c r="AC41"/>
  <c r="AE41"/>
  <c r="AG41"/>
  <c r="AA38"/>
  <c r="AC38"/>
  <c r="AE38"/>
  <c r="AG38"/>
  <c r="AH38" s="1"/>
  <c r="AA9"/>
  <c r="AC9"/>
  <c r="AE9"/>
  <c r="AG9"/>
  <c r="AA10"/>
  <c r="AC10"/>
  <c r="AE10"/>
  <c r="AG10"/>
  <c r="AA11"/>
  <c r="AC11"/>
  <c r="AE11"/>
  <c r="AG11"/>
  <c r="AA13"/>
  <c r="AC13"/>
  <c r="AE13"/>
  <c r="AG13"/>
  <c r="AA14"/>
  <c r="AC14"/>
  <c r="AE14"/>
  <c r="AG14"/>
  <c r="AA21"/>
  <c r="AC21"/>
  <c r="AE21"/>
  <c r="AG21"/>
  <c r="AA22"/>
  <c r="AC22"/>
  <c r="AE22"/>
  <c r="AG22"/>
  <c r="AH22" s="1"/>
  <c r="AA23"/>
  <c r="AC23"/>
  <c r="AE23"/>
  <c r="AH23" s="1"/>
  <c r="AG23"/>
  <c r="AA24"/>
  <c r="AC24"/>
  <c r="AE24"/>
  <c r="AG24"/>
  <c r="AA25"/>
  <c r="AC25"/>
  <c r="AE25"/>
  <c r="AG25"/>
  <c r="AA27"/>
  <c r="AC27"/>
  <c r="AE27"/>
  <c r="AH27" s="1"/>
  <c r="AG27"/>
  <c r="AA28"/>
  <c r="AC28"/>
  <c r="AE28"/>
  <c r="AG28"/>
  <c r="AA30"/>
  <c r="AC30"/>
  <c r="AE30"/>
  <c r="AG30"/>
  <c r="AA31"/>
  <c r="AC31"/>
  <c r="AE31"/>
  <c r="AG31"/>
  <c r="AA32"/>
  <c r="AC32"/>
  <c r="AE32"/>
  <c r="AG32"/>
  <c r="AA34"/>
  <c r="AC34"/>
  <c r="AE34"/>
  <c r="AG34"/>
  <c r="AA35"/>
  <c r="AC35"/>
  <c r="AE35"/>
  <c r="AG35"/>
  <c r="AA36"/>
  <c r="AC36"/>
  <c r="AE36"/>
  <c r="AG36"/>
  <c r="Y46"/>
  <c r="AH8"/>
  <c r="Y59"/>
  <c r="Y51"/>
  <c r="AY39"/>
  <c r="Y58"/>
  <c r="Y8"/>
  <c r="AZ8" s="1"/>
  <c r="Y42"/>
  <c r="Y39"/>
  <c r="Y30"/>
  <c r="Y22"/>
  <c r="Y10"/>
  <c r="AY32"/>
  <c r="AY24"/>
  <c r="AH9"/>
  <c r="Y23"/>
  <c r="AZ58" l="1"/>
  <c r="AZ42"/>
  <c r="AH36"/>
  <c r="AZ36" s="1"/>
  <c r="AH35"/>
  <c r="AZ35" s="1"/>
  <c r="AH34"/>
  <c r="AH32"/>
  <c r="AH28"/>
  <c r="AH25"/>
  <c r="AZ25" s="1"/>
  <c r="AH21"/>
  <c r="AY35"/>
  <c r="AY34"/>
  <c r="AY30"/>
  <c r="AZ30" s="1"/>
  <c r="AY11"/>
  <c r="AY10"/>
  <c r="Y62"/>
  <c r="Y50"/>
  <c r="Y31"/>
  <c r="AH30"/>
  <c r="AH24"/>
  <c r="AZ24" s="1"/>
  <c r="AH41"/>
  <c r="AZ41" s="1"/>
  <c r="AH62"/>
  <c r="AY51"/>
  <c r="AY46"/>
  <c r="AZ46" s="1"/>
  <c r="AY38"/>
  <c r="AZ38" s="1"/>
  <c r="AY27"/>
  <c r="AY21"/>
  <c r="AY9"/>
  <c r="Y57"/>
  <c r="Y45"/>
  <c r="AZ45" s="1"/>
  <c r="AH42"/>
  <c r="AY62"/>
  <c r="AY59"/>
  <c r="AZ59" s="1"/>
  <c r="AY57"/>
  <c r="AY56"/>
  <c r="AZ56" s="1"/>
  <c r="AY50"/>
  <c r="AZ23"/>
  <c r="AY22"/>
  <c r="AZ22" s="1"/>
  <c r="AH31"/>
  <c r="AZ31" s="1"/>
  <c r="AH14"/>
  <c r="AZ14" s="1"/>
  <c r="AH13"/>
  <c r="AZ13" s="1"/>
  <c r="AH11"/>
  <c r="AZ11" s="1"/>
  <c r="AH10"/>
  <c r="AZ10" s="1"/>
  <c r="AH45"/>
  <c r="AY41"/>
  <c r="AY31"/>
  <c r="Y53"/>
  <c r="Y21"/>
  <c r="Y60"/>
  <c r="AH60"/>
  <c r="AZ60" s="1"/>
  <c r="AZ50"/>
  <c r="AZ9"/>
  <c r="AZ21"/>
  <c r="AZ62"/>
  <c r="AZ51"/>
  <c r="AZ32"/>
  <c r="AZ57"/>
  <c r="AZ53"/>
  <c r="AZ34" l="1"/>
</calcChain>
</file>

<file path=xl/sharedStrings.xml><?xml version="1.0" encoding="utf-8"?>
<sst xmlns="http://schemas.openxmlformats.org/spreadsheetml/2006/main" count="295" uniqueCount="200">
  <si>
    <t>ISTRUZIONI PER L'USO DEL FOGLIO DI LAVORO EXCEL CONTENENTE LA GRADUATORIA</t>
  </si>
  <si>
    <t>Per una più agevole consultazione, consiglio innanzitutto di stampare queste brevi istruzioni!</t>
  </si>
  <si>
    <t>Fare tante copie di questo file per quante graduatorie occorrono per le varie tipologie di posto.</t>
  </si>
  <si>
    <r>
      <t xml:space="preserve">e le note in calce. I calcoli del punteggio spettante per ogni lettera dell' </t>
    </r>
    <r>
      <rPr>
        <sz val="10"/>
        <rFont val="Arial"/>
        <family val="2"/>
      </rPr>
      <t xml:space="preserve">ALLEGATO D - TABELLE DI VALUTAZIONE DEI TITOLI E DEI SERVIZI </t>
    </r>
  </si>
  <si>
    <t>Buon lavoro !</t>
  </si>
  <si>
    <t>Dirigente Scolastico dott. Franco De Stefano -Tel. 081 991348</t>
  </si>
  <si>
    <t xml:space="preserve">  </t>
  </si>
  <si>
    <t>N. B. : Il file elaborato in Excel, riguardante la graduatoria, è protetto unicamente per evitare accidentali errori di scrittura all’interno delle</t>
  </si>
  <si>
    <t xml:space="preserve">           celle bianche e verdi contenenti formule di calcolo automatico. Se si è esperti nell’uso di Excel e si vuole togliere tale protezione</t>
  </si>
  <si>
    <t xml:space="preserve">           per personalizzare la graduatoria o inserire eventuali altre colonne, inviare un apposito messaggio di richiesta della password </t>
  </si>
  <si>
    <r>
      <t xml:space="preserve">           al seguente indirizzo e-mail: </t>
    </r>
    <r>
      <rPr>
        <b/>
        <u/>
        <sz val="12"/>
        <color indexed="12"/>
        <rFont val="Arial"/>
        <family val="2"/>
      </rPr>
      <t xml:space="preserve">cdischia@tin.it </t>
    </r>
    <r>
      <rPr>
        <b/>
        <sz val="12"/>
        <color indexed="12"/>
        <rFont val="Arial"/>
        <family val="2"/>
      </rPr>
      <t xml:space="preserve">,    </t>
    </r>
    <r>
      <rPr>
        <b/>
        <sz val="12"/>
        <rFont val="Arial"/>
        <family val="2"/>
      </rPr>
      <t xml:space="preserve">INDICANDO </t>
    </r>
    <r>
      <rPr>
        <b/>
        <sz val="12"/>
        <color indexed="10"/>
        <rFont val="Arial"/>
        <family val="2"/>
      </rPr>
      <t>SEMPRE</t>
    </r>
    <r>
      <rPr>
        <b/>
        <sz val="12"/>
        <rFont val="Arial"/>
        <family val="2"/>
      </rPr>
      <t xml:space="preserve"> UN RECAPITO TELEFONICO!</t>
    </r>
  </si>
  <si>
    <t xml:space="preserve">       </t>
  </si>
  <si>
    <t>Inserire i dati numerici solamente nelle caselle gialle, dopo aver seguito le brevi istruzioni contenute in alto nelle celle gialle</t>
  </si>
  <si>
    <t>INGLESE - A346</t>
  </si>
  <si>
    <t>FRANCESE - A246</t>
  </si>
  <si>
    <t>SCIENZE - A060</t>
  </si>
  <si>
    <t>(C.C.N.I. 2011-2012) sono automatici.</t>
  </si>
  <si>
    <t>MATERIE LETTERARIE - A051</t>
  </si>
  <si>
    <t>DONATO</t>
  </si>
  <si>
    <t>MARIA CLARA</t>
  </si>
  <si>
    <t>IANNICELLI</t>
  </si>
  <si>
    <t>ANTONIO</t>
  </si>
  <si>
    <t>SI</t>
  </si>
  <si>
    <t>GRIMA</t>
  </si>
  <si>
    <t>LUCREZIA</t>
  </si>
  <si>
    <t>BLOISE</t>
  </si>
  <si>
    <t>FILOMENA</t>
  </si>
  <si>
    <t>GUMA</t>
  </si>
  <si>
    <t>MARIA F.</t>
  </si>
  <si>
    <t>CORBO</t>
  </si>
  <si>
    <t>GIUSEPPE</t>
  </si>
  <si>
    <t>LO POLITO</t>
  </si>
  <si>
    <t>GULLO</t>
  </si>
  <si>
    <t>ELVIRA</t>
  </si>
  <si>
    <t>DE NAPOLI</t>
  </si>
  <si>
    <t>MICHELE</t>
  </si>
  <si>
    <t>ANTICO</t>
  </si>
  <si>
    <t>ANTONIETTA</t>
  </si>
  <si>
    <t>DE BIASE</t>
  </si>
  <si>
    <t>RITA</t>
  </si>
  <si>
    <t>ANNICCHIARICO PAOLA</t>
  </si>
  <si>
    <t>DESSI'</t>
  </si>
  <si>
    <t>ADELINA</t>
  </si>
  <si>
    <t>CAPPELLI</t>
  </si>
  <si>
    <t>ROSSANA</t>
  </si>
  <si>
    <t>PASTORE</t>
  </si>
  <si>
    <t>PATRIZIA</t>
  </si>
  <si>
    <t>LEONARDO</t>
  </si>
  <si>
    <t>ARMENTANO</t>
  </si>
  <si>
    <t>ANNA</t>
  </si>
  <si>
    <t>COVUCCI</t>
  </si>
  <si>
    <t>FRANCESCO</t>
  </si>
  <si>
    <t>PUGLIESE</t>
  </si>
  <si>
    <t>PIETRO GIANNI</t>
  </si>
  <si>
    <t>DE ANGELIS</t>
  </si>
  <si>
    <t>CARMINE</t>
  </si>
  <si>
    <t>BONIFATI</t>
  </si>
  <si>
    <t>GRISOLIA</t>
  </si>
  <si>
    <t>STORIA E FILOSOFIA-A037</t>
  </si>
  <si>
    <t>ZICARI</t>
  </si>
  <si>
    <t>ENZO</t>
  </si>
  <si>
    <t>LIGUORI</t>
  </si>
  <si>
    <t>VINCENZO</t>
  </si>
  <si>
    <t>SPAGNOLO-A446</t>
  </si>
  <si>
    <t>SISIA</t>
  </si>
  <si>
    <t>MARISA</t>
  </si>
  <si>
    <t>EDUCAZIONE FISICA-A029</t>
  </si>
  <si>
    <t>CASELLA</t>
  </si>
  <si>
    <t>ROTONDARO</t>
  </si>
  <si>
    <t>ROSSELLA</t>
  </si>
  <si>
    <t>GRECO</t>
  </si>
  <si>
    <t>MARIA</t>
  </si>
  <si>
    <t>MAZZONE</t>
  </si>
  <si>
    <t>LIDIA</t>
  </si>
  <si>
    <t>RIZZO</t>
  </si>
  <si>
    <t>GENNARO</t>
  </si>
  <si>
    <t>COSTANZA</t>
  </si>
  <si>
    <t>MARIANGELA</t>
  </si>
  <si>
    <t xml:space="preserve"> PAOLA</t>
  </si>
  <si>
    <t>BORRUSO</t>
  </si>
  <si>
    <t>ADELE R.</t>
  </si>
  <si>
    <t>TAMBURI</t>
  </si>
  <si>
    <t>DOMENICA</t>
  </si>
  <si>
    <t>FILOMIA</t>
  </si>
  <si>
    <t>CARMELA</t>
  </si>
  <si>
    <t>IL DIRIGENTE SCOLASTICO</t>
  </si>
  <si>
    <t xml:space="preserve">   Denominazione</t>
  </si>
  <si>
    <t xml:space="preserve">          Istituto</t>
  </si>
  <si>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</si>
  <si>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</si>
  <si>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</si>
  <si>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</si>
  <si>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</si>
  <si>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</si>
  <si>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</si>
  <si>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</si>
  <si>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</si>
  <si>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</si>
  <si>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</si>
  <si>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</si>
  <si>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</si>
  <si>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</si>
  <si>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</si>
  <si>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</si>
  <si>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</si>
  <si>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</si>
  <si>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</si>
  <si>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</si>
  <si>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</si>
  <si>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</si>
  <si>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</si>
  <si>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</si>
  <si>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</si>
  <si>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</si>
  <si>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</si>
  <si>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</si>
  <si>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</si>
  <si>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</si>
  <si>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</si>
  <si>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</si>
  <si>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</si>
  <si>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t>Servizio di ruolo</t>
  </si>
  <si>
    <t>Servizio ruolo piccole isole</t>
  </si>
  <si>
    <t>Entro il quinquennio</t>
  </si>
  <si>
    <t>Oltre il quinquennio</t>
  </si>
  <si>
    <t>Continuità nella sede (comune) di attuale titolarità</t>
  </si>
  <si>
    <t>Mancata presentaz. dom. trasf. per un triennio (da 2000/01 a 2007/08)</t>
  </si>
  <si>
    <t>TOTALE PUNTI ANZ.SERV.</t>
  </si>
  <si>
    <t>Ricongiung. a familiari</t>
  </si>
  <si>
    <t>Figli inferiori a 6 anni</t>
  </si>
  <si>
    <t>Figli &gt;6&lt;18 anni</t>
  </si>
  <si>
    <t>Familiari minorati</t>
  </si>
  <si>
    <t>TOTALE PUNTI ESIG. FAM.</t>
  </si>
  <si>
    <t>Merito distinto</t>
  </si>
  <si>
    <t>Concorso pubblico ordinario</t>
  </si>
  <si>
    <t>Specializzazioni</t>
  </si>
  <si>
    <t>Diplomi Universitari</t>
  </si>
  <si>
    <t>Corso di perfez.post-laurea</t>
  </si>
  <si>
    <t>Laurea</t>
  </si>
  <si>
    <t>Dottorato di ricerca</t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</si>
  <si>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</si>
  <si>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</si>
  <si>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</si>
  <si>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</si>
  <si>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</si>
  <si>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</si>
  <si>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</si>
  <si>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</si>
  <si>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</si>
  <si>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</si>
  <si>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</si>
  <si>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</si>
  <si>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</si>
  <si>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</si>
  <si>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</si>
  <si>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</si>
  <si>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</si>
  <si>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</si>
  <si>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r>
      <t xml:space="preserve">  C (</t>
    </r>
    <r>
      <rPr>
        <sz val="12"/>
        <color indexed="10"/>
        <rFont val="Arial"/>
      </rPr>
      <t>5bis</t>
    </r>
    <r>
      <rPr>
        <sz val="12"/>
        <rFont val="Arial"/>
      </rPr>
      <t>)</t>
    </r>
  </si>
  <si>
    <r>
      <t xml:space="preserve"> C0 (</t>
    </r>
    <r>
      <rPr>
        <sz val="12"/>
        <color indexed="10"/>
        <rFont val="Arial"/>
      </rPr>
      <t>5bis</t>
    </r>
    <r>
      <rPr>
        <sz val="12"/>
        <rFont val="Arial"/>
      </rPr>
      <t>)</t>
    </r>
  </si>
  <si>
    <r>
      <t xml:space="preserve">Inserire numero anni </t>
    </r>
    <r>
      <rPr>
        <sz val="12"/>
        <color indexed="10"/>
        <rFont val="Arial"/>
      </rPr>
      <t>*</t>
    </r>
  </si>
  <si>
    <r>
      <t>Tot. anni pre-ruolo</t>
    </r>
    <r>
      <rPr>
        <sz val="12"/>
        <color indexed="10"/>
        <rFont val="Arial"/>
      </rPr>
      <t>*</t>
    </r>
  </si>
  <si>
    <r>
      <t>Pre-ruolo (ricon. 4 int.+ 2/3)</t>
    </r>
    <r>
      <rPr>
        <sz val="12"/>
        <color indexed="10"/>
        <rFont val="Arial"/>
      </rPr>
      <t>**</t>
    </r>
  </si>
  <si>
    <r>
      <t>Comando art. 5 L.603/66</t>
    </r>
    <r>
      <rPr>
        <sz val="12"/>
        <color indexed="10"/>
        <rFont val="Arial"/>
      </rPr>
      <t xml:space="preserve"> ***</t>
    </r>
  </si>
  <si>
    <r>
      <t xml:space="preserve">Tot. anni p.r. picc.isole </t>
    </r>
    <r>
      <rPr>
        <sz val="12"/>
        <color indexed="10"/>
        <rFont val="Arial"/>
      </rPr>
      <t>*</t>
    </r>
  </si>
  <si>
    <r>
      <t>Pre-ruolo su piccole isole (riconosc. 4 int.+ 2/3)</t>
    </r>
    <r>
      <rPr>
        <sz val="12"/>
        <color indexed="10"/>
        <rFont val="Arial"/>
      </rPr>
      <t>**</t>
    </r>
  </si>
  <si>
    <r>
      <t xml:space="preserve">Tot.anni ruolo+aa picc.isole </t>
    </r>
    <r>
      <rPr>
        <sz val="12"/>
        <color indexed="10"/>
        <rFont val="Arial"/>
      </rPr>
      <t>*</t>
    </r>
  </si>
  <si>
    <r>
      <t xml:space="preserve">Ruolo ant. ruolo appart. (decorr. giur.) + idem su picc. isole </t>
    </r>
    <r>
      <rPr>
        <sz val="12"/>
        <color indexed="10"/>
        <rFont val="Arial"/>
      </rPr>
      <t>****</t>
    </r>
  </si>
  <si>
    <r>
      <t xml:space="preserve">Inserire numero anni (1) </t>
    </r>
    <r>
      <rPr>
        <sz val="12"/>
        <color indexed="10"/>
        <rFont val="Arial"/>
      </rPr>
      <t>*</t>
    </r>
  </si>
  <si>
    <r>
      <t xml:space="preserve">Inserire "si" in caso afferm. </t>
    </r>
    <r>
      <rPr>
        <sz val="12"/>
        <color indexed="10"/>
        <rFont val="Arial"/>
      </rPr>
      <t>*</t>
    </r>
  </si>
  <si>
    <r>
      <t xml:space="preserve">Inserire num. figli &lt; 6 anni </t>
    </r>
    <r>
      <rPr>
        <sz val="12"/>
        <color indexed="10"/>
        <rFont val="Arial"/>
      </rPr>
      <t>*</t>
    </r>
  </si>
  <si>
    <r>
      <t>Inserire num. figli &gt;6&lt;18 anni</t>
    </r>
    <r>
      <rPr>
        <sz val="12"/>
        <color indexed="10"/>
        <rFont val="Arial"/>
      </rPr>
      <t>*</t>
    </r>
  </si>
  <si>
    <r>
      <t xml:space="preserve">Inserire num. promozioni </t>
    </r>
    <r>
      <rPr>
        <sz val="12"/>
        <color indexed="10"/>
        <rFont val="Arial"/>
      </rPr>
      <t>*</t>
    </r>
  </si>
  <si>
    <r>
      <t xml:space="preserve">Inserire num. Specializz. </t>
    </r>
    <r>
      <rPr>
        <sz val="12"/>
        <color indexed="10"/>
        <rFont val="Arial"/>
      </rPr>
      <t>*</t>
    </r>
  </si>
  <si>
    <r>
      <t xml:space="preserve">Inserire num. Diplomi Univ. </t>
    </r>
    <r>
      <rPr>
        <sz val="12"/>
        <color indexed="10"/>
        <rFont val="Arial"/>
      </rPr>
      <t>*</t>
    </r>
  </si>
  <si>
    <r>
      <t xml:space="preserve">Inserire n. Corsi post-laurea </t>
    </r>
    <r>
      <rPr>
        <sz val="12"/>
        <color indexed="10"/>
        <rFont val="Arial"/>
      </rPr>
      <t>*</t>
    </r>
  </si>
  <si>
    <r>
      <t xml:space="preserve">Inserire n. Lauree </t>
    </r>
    <r>
      <rPr>
        <sz val="12"/>
        <color indexed="10"/>
        <rFont val="Arial"/>
      </rPr>
      <t>*</t>
    </r>
  </si>
  <si>
    <r>
      <t xml:space="preserve">Inserire num. partecipazioni </t>
    </r>
    <r>
      <rPr>
        <sz val="12"/>
        <color indexed="10"/>
        <rFont val="Arial"/>
      </rPr>
      <t>*</t>
    </r>
  </si>
  <si>
    <t>DE MAIO</t>
  </si>
  <si>
    <t>ITALIA</t>
  </si>
  <si>
    <t>ANTONELLA</t>
  </si>
  <si>
    <r>
      <t>GRADUATORIA DI ISTITUTO</t>
    </r>
    <r>
      <rPr>
        <sz val="10"/>
        <rFont val="Arial"/>
      </rPr>
      <t xml:space="preserve"> per l'individuazione di DOCENTI eventuali soprannumerari - A.S. 2012/2013 (</t>
    </r>
    <r>
      <rPr>
        <b/>
        <i/>
        <sz val="10"/>
        <rFont val="Arial"/>
        <family val="2"/>
      </rPr>
      <t>posti di scuola SECONDARIA comune</t>
    </r>
    <r>
      <rPr>
        <b/>
        <sz val="10"/>
        <rFont val="Arial"/>
        <family val="2"/>
      </rPr>
      <t>)</t>
    </r>
  </si>
  <si>
    <t>LICEO SCIENTIFICO STATALE "E.MATTEI" CASTROVILLARI</t>
  </si>
  <si>
    <t>si</t>
  </si>
  <si>
    <t>PUPO</t>
  </si>
  <si>
    <t>LOREDANA</t>
  </si>
  <si>
    <t xml:space="preserve">   </t>
  </si>
  <si>
    <t>Castrovillari _______________</t>
  </si>
  <si>
    <t>LAMEDICA</t>
  </si>
  <si>
    <t>DOMENICO</t>
  </si>
  <si>
    <t>MATEMATICA/FISICA-A049/MATEMATICA A047</t>
  </si>
  <si>
    <t>2014/2015</t>
  </si>
  <si>
    <t>MOBILIO</t>
  </si>
  <si>
    <t>RENATA</t>
  </si>
  <si>
    <t>COZZA</t>
  </si>
  <si>
    <t>SUSANNA</t>
  </si>
  <si>
    <t xml:space="preserve">    PROF.BRUNO BARRECA</t>
  </si>
  <si>
    <t>STORIA DELL'ARTE - A025</t>
  </si>
  <si>
    <t xml:space="preserve"> ESCLUSI AI SENSI ART.7 CCNI 23.02.2015</t>
  </si>
  <si>
    <t>ESCLUSI AI SENSI ART.7 CCNI 23.02.2015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</si>
</sst>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8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</font>
    <font>
      <sz val="16"/>
      <name val="Arial"/>
    </font>
    <font>
      <b/>
      <sz val="16"/>
      <name val="Arial"/>
    </font>
    <font>
      <b/>
      <sz val="16"/>
      <color indexed="50"/>
      <name val="Arial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0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16"/>
      <name val="Wingdings 3"/>
      <family val="1"/>
      <charset val="2"/>
    </font>
    <font>
      <b/>
      <i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sz val="12"/>
      <name val="Arial"/>
    </font>
    <font>
      <b/>
      <sz val="12"/>
      <name val="Arial"/>
    </font>
    <font>
      <sz val="12"/>
      <color indexed="9"/>
      <name val="Arial"/>
    </font>
    <font>
      <sz val="12"/>
      <color indexed="10"/>
      <name val="Arial"/>
    </font>
    <font>
      <sz val="12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5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textRotation="90" wrapText="1"/>
    </xf>
    <xf numFmtId="0" fontId="8" fillId="0" borderId="0" xfId="0" applyFont="1" applyFill="1" applyBorder="1" applyProtection="1"/>
    <xf numFmtId="0" fontId="6" fillId="0" borderId="0" xfId="0" applyFont="1" applyFill="1" applyBorder="1" applyProtection="1"/>
    <xf numFmtId="0" fontId="2" fillId="0" borderId="0" xfId="0" applyFont="1" applyFill="1" applyBorder="1" applyProtection="1"/>
    <xf numFmtId="0" fontId="10" fillId="0" borderId="0" xfId="0" applyFont="1" applyProtection="1"/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Protection="1"/>
    <xf numFmtId="0" fontId="14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2" borderId="3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hidden="1"/>
    </xf>
    <xf numFmtId="0" fontId="14" fillId="0" borderId="2" xfId="0" applyFont="1" applyFill="1" applyBorder="1" applyAlignment="1" applyProtection="1">
      <alignment horizontal="center"/>
    </xf>
    <xf numFmtId="0" fontId="14" fillId="3" borderId="5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  <protection hidden="1"/>
    </xf>
    <xf numFmtId="0" fontId="15" fillId="0" borderId="7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/>
    </xf>
    <xf numFmtId="0" fontId="17" fillId="3" borderId="5" xfId="0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7" fillId="3" borderId="6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7" fillId="3" borderId="6" xfId="0" applyFont="1" applyFill="1" applyBorder="1" applyAlignment="1" applyProtection="1">
      <alignment horizontal="center"/>
      <protection hidden="1"/>
    </xf>
    <xf numFmtId="0" fontId="18" fillId="0" borderId="7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0" xfId="0" applyFont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8" fillId="0" borderId="0" xfId="0" applyFont="1" applyProtection="1"/>
    <xf numFmtId="0" fontId="21" fillId="0" borderId="0" xfId="0" applyFont="1" applyProtection="1"/>
    <xf numFmtId="0" fontId="14" fillId="0" borderId="0" xfId="0" applyFont="1" applyFill="1" applyBorder="1" applyProtection="1"/>
    <xf numFmtId="0" fontId="20" fillId="0" borderId="0" xfId="0" applyFont="1" applyProtection="1"/>
    <xf numFmtId="0" fontId="20" fillId="0" borderId="0" xfId="0" applyFont="1"/>
    <xf numFmtId="0" fontId="17" fillId="0" borderId="0" xfId="0" applyFont="1" applyFill="1" applyBorder="1" applyProtection="1"/>
    <xf numFmtId="0" fontId="21" fillId="0" borderId="0" xfId="0" applyFont="1"/>
    <xf numFmtId="0" fontId="17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8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9" fillId="0" borderId="0" xfId="0" applyFont="1" applyProtection="1">
      <protection locked="0"/>
    </xf>
    <xf numFmtId="0" fontId="30" fillId="0" borderId="12" xfId="0" applyFont="1" applyBorder="1" applyAlignment="1" applyProtection="1">
      <alignment horizontal="left"/>
    </xf>
    <xf numFmtId="0" fontId="2" fillId="4" borderId="12" xfId="0" applyFont="1" applyFill="1" applyBorder="1" applyProtection="1"/>
    <xf numFmtId="0" fontId="0" fillId="0" borderId="12" xfId="0" applyBorder="1" applyProtection="1"/>
    <xf numFmtId="0" fontId="0" fillId="4" borderId="12" xfId="0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3" borderId="15" xfId="0" applyFill="1" applyBorder="1" applyProtection="1"/>
    <xf numFmtId="0" fontId="31" fillId="4" borderId="12" xfId="0" applyFont="1" applyFill="1" applyBorder="1" applyProtection="1"/>
    <xf numFmtId="0" fontId="32" fillId="0" borderId="12" xfId="0" applyFont="1" applyBorder="1" applyProtection="1"/>
    <xf numFmtId="0" fontId="3" fillId="4" borderId="12" xfId="0" applyFont="1" applyFill="1" applyBorder="1" applyProtection="1"/>
    <xf numFmtId="0" fontId="30" fillId="0" borderId="12" xfId="0" applyFont="1" applyBorder="1" applyProtection="1"/>
    <xf numFmtId="0" fontId="28" fillId="4" borderId="12" xfId="0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49" fontId="5" fillId="0" borderId="18" xfId="0" applyNumberFormat="1" applyFont="1" applyFill="1" applyBorder="1" applyAlignment="1" applyProtection="1">
      <alignment horizontal="center"/>
    </xf>
    <xf numFmtId="49" fontId="5" fillId="2" borderId="19" xfId="0" applyNumberFormat="1" applyFont="1" applyFill="1" applyBorder="1" applyProtection="1"/>
    <xf numFmtId="49" fontId="5" fillId="0" borderId="20" xfId="0" applyNumberFormat="1" applyFont="1" applyFill="1" applyBorder="1" applyAlignment="1" applyProtection="1">
      <alignment horizontal="center"/>
    </xf>
    <xf numFmtId="49" fontId="5" fillId="2" borderId="20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center"/>
    </xf>
    <xf numFmtId="49" fontId="33" fillId="0" borderId="17" xfId="0" applyNumberFormat="1" applyFont="1" applyFill="1" applyBorder="1" applyAlignment="1" applyProtection="1">
      <alignment horizontal="center"/>
    </xf>
    <xf numFmtId="49" fontId="5" fillId="0" borderId="17" xfId="0" applyNumberFormat="1" applyFont="1" applyFill="1" applyBorder="1" applyAlignment="1" applyProtection="1">
      <alignment horizontal="center"/>
    </xf>
    <xf numFmtId="49" fontId="5" fillId="0" borderId="21" xfId="0" applyNumberFormat="1" applyFont="1" applyFill="1" applyBorder="1" applyAlignment="1" applyProtection="1">
      <alignment horizontal="center"/>
    </xf>
    <xf numFmtId="49" fontId="5" fillId="3" borderId="22" xfId="0" applyNumberFormat="1" applyFont="1" applyFill="1" applyBorder="1" applyAlignment="1" applyProtection="1">
      <alignment horizontal="center"/>
    </xf>
    <xf numFmtId="49" fontId="5" fillId="2" borderId="19" xfId="0" applyNumberFormat="1" applyFont="1" applyFill="1" applyBorder="1" applyAlignment="1" applyProtection="1">
      <alignment horizontal="center"/>
    </xf>
    <xf numFmtId="49" fontId="5" fillId="2" borderId="21" xfId="0" applyNumberFormat="1" applyFont="1" applyFill="1" applyBorder="1" applyAlignment="1" applyProtection="1">
      <alignment horizontal="center"/>
    </xf>
    <xf numFmtId="49" fontId="5" fillId="0" borderId="23" xfId="0" applyNumberFormat="1" applyFont="1" applyFill="1" applyBorder="1" applyAlignment="1" applyProtection="1">
      <alignment horizontal="center"/>
    </xf>
    <xf numFmtId="49" fontId="34" fillId="0" borderId="24" xfId="0" applyNumberFormat="1" applyFont="1" applyFill="1" applyBorder="1" applyAlignment="1" applyProtection="1">
      <protection locked="0"/>
    </xf>
    <xf numFmtId="0" fontId="24" fillId="0" borderId="1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7" fillId="4" borderId="25" xfId="0" applyFont="1" applyFill="1" applyBorder="1" applyProtection="1"/>
    <xf numFmtId="0" fontId="35" fillId="0" borderId="14" xfId="0" applyFont="1" applyBorder="1" applyProtection="1"/>
    <xf numFmtId="0" fontId="35" fillId="4" borderId="26" xfId="0" applyFont="1" applyFill="1" applyBorder="1" applyAlignment="1" applyProtection="1"/>
    <xf numFmtId="0" fontId="35" fillId="4" borderId="14" xfId="0" applyFont="1" applyFill="1" applyBorder="1" applyAlignment="1" applyProtection="1"/>
    <xf numFmtId="0" fontId="35" fillId="0" borderId="7" xfId="0" applyFont="1" applyBorder="1" applyAlignment="1" applyProtection="1">
      <alignment horizontal="center"/>
    </xf>
    <xf numFmtId="0" fontId="35" fillId="4" borderId="27" xfId="0" applyFont="1" applyFill="1" applyBorder="1" applyProtection="1"/>
    <xf numFmtId="0" fontId="35" fillId="0" borderId="28" xfId="0" applyFont="1" applyBorder="1" applyProtection="1"/>
    <xf numFmtId="0" fontId="35" fillId="4" borderId="26" xfId="0" applyFont="1" applyFill="1" applyBorder="1" applyAlignment="1" applyProtection="1">
      <alignment horizontal="center"/>
    </xf>
    <xf numFmtId="0" fontId="38" fillId="4" borderId="26" xfId="0" applyFont="1" applyFill="1" applyBorder="1" applyProtection="1"/>
    <xf numFmtId="0" fontId="35" fillId="4" borderId="26" xfId="0" applyFont="1" applyFill="1" applyBorder="1" applyProtection="1"/>
    <xf numFmtId="0" fontId="35" fillId="0" borderId="27" xfId="0" applyFont="1" applyBorder="1" applyProtection="1"/>
    <xf numFmtId="0" fontId="35" fillId="0" borderId="14" xfId="0" applyFont="1" applyBorder="1" applyAlignment="1" applyProtection="1">
      <alignment horizontal="center"/>
    </xf>
    <xf numFmtId="0" fontId="35" fillId="4" borderId="14" xfId="0" applyFont="1" applyFill="1" applyBorder="1" applyAlignment="1" applyProtection="1">
      <alignment horizontal="center"/>
    </xf>
    <xf numFmtId="0" fontId="35" fillId="3" borderId="29" xfId="0" applyFont="1" applyFill="1" applyBorder="1" applyProtection="1"/>
    <xf numFmtId="0" fontId="35" fillId="4" borderId="25" xfId="0" applyFont="1" applyFill="1" applyBorder="1" applyAlignment="1" applyProtection="1">
      <alignment horizontal="center"/>
    </xf>
    <xf numFmtId="0" fontId="35" fillId="0" borderId="30" xfId="0" applyFont="1" applyBorder="1" applyAlignment="1" applyProtection="1">
      <alignment horizontal="center"/>
    </xf>
    <xf numFmtId="0" fontId="35" fillId="0" borderId="28" xfId="0" applyFont="1" applyBorder="1" applyAlignment="1" applyProtection="1">
      <alignment horizontal="center"/>
    </xf>
    <xf numFmtId="0" fontId="35" fillId="0" borderId="30" xfId="0" applyFont="1" applyBorder="1" applyAlignment="1" applyProtection="1">
      <alignment vertical="top"/>
    </xf>
    <xf numFmtId="0" fontId="35" fillId="0" borderId="0" xfId="0" applyFont="1" applyBorder="1" applyProtection="1"/>
    <xf numFmtId="0" fontId="35" fillId="0" borderId="0" xfId="0" applyFont="1"/>
    <xf numFmtId="0" fontId="35" fillId="0" borderId="31" xfId="0" applyFont="1" applyBorder="1" applyAlignment="1" applyProtection="1">
      <alignment horizontal="centerContinuous" vertical="center"/>
    </xf>
    <xf numFmtId="0" fontId="35" fillId="0" borderId="28" xfId="0" applyFont="1" applyBorder="1" applyAlignment="1" applyProtection="1">
      <alignment horizontal="centerContinuous" vertical="center"/>
    </xf>
    <xf numFmtId="0" fontId="35" fillId="4" borderId="9" xfId="0" applyFont="1" applyFill="1" applyBorder="1" applyAlignment="1" applyProtection="1">
      <alignment horizontal="left" vertical="center"/>
    </xf>
    <xf numFmtId="0" fontId="35" fillId="0" borderId="27" xfId="0" applyFont="1" applyBorder="1" applyAlignment="1" applyProtection="1">
      <alignment horizontal="centerContinuous" vertical="center"/>
    </xf>
    <xf numFmtId="0" fontId="35" fillId="0" borderId="0" xfId="0" applyFont="1" applyBorder="1" applyAlignment="1" applyProtection="1">
      <alignment horizontal="centerContinuous" vertical="center"/>
    </xf>
    <xf numFmtId="0" fontId="35" fillId="4" borderId="9" xfId="0" applyFont="1" applyFill="1" applyBorder="1" applyAlignment="1" applyProtection="1">
      <alignment horizontal="centerContinuous" vertical="center"/>
    </xf>
    <xf numFmtId="0" fontId="35" fillId="4" borderId="28" xfId="0" applyFont="1" applyFill="1" applyBorder="1" applyAlignment="1" applyProtection="1">
      <alignment horizontal="centerContinuous" vertical="center"/>
    </xf>
    <xf numFmtId="0" fontId="35" fillId="4" borderId="27" xfId="0" applyFont="1" applyFill="1" applyBorder="1" applyAlignment="1" applyProtection="1">
      <alignment horizontal="centerContinuous" vertical="center"/>
    </xf>
    <xf numFmtId="0" fontId="35" fillId="0" borderId="2" xfId="0" applyFont="1" applyBorder="1" applyAlignment="1" applyProtection="1">
      <alignment horizontal="centerContinuous" vertical="center" wrapText="1"/>
    </xf>
    <xf numFmtId="0" fontId="35" fillId="0" borderId="28" xfId="0" applyFont="1" applyBorder="1" applyAlignment="1" applyProtection="1">
      <alignment horizontal="centerContinuous" vertical="center" wrapText="1"/>
    </xf>
    <xf numFmtId="0" fontId="35" fillId="4" borderId="31" xfId="0" applyFont="1" applyFill="1" applyBorder="1" applyProtection="1"/>
    <xf numFmtId="0" fontId="35" fillId="4" borderId="0" xfId="0" applyFont="1" applyFill="1" applyBorder="1" applyProtection="1"/>
    <xf numFmtId="0" fontId="35" fillId="0" borderId="32" xfId="0" applyFont="1" applyBorder="1" applyAlignment="1" applyProtection="1">
      <alignment horizontal="left" textRotation="90"/>
    </xf>
    <xf numFmtId="0" fontId="35" fillId="0" borderId="33" xfId="0" applyFont="1" applyBorder="1" applyAlignment="1" applyProtection="1">
      <alignment horizontal="center"/>
    </xf>
    <xf numFmtId="0" fontId="39" fillId="0" borderId="34" xfId="0" applyFont="1" applyBorder="1" applyAlignment="1" applyProtection="1">
      <alignment horizontal="right" vertical="justify" textRotation="90" wrapText="1"/>
    </xf>
    <xf numFmtId="0" fontId="35" fillId="2" borderId="28" xfId="0" applyFont="1" applyFill="1" applyBorder="1" applyAlignment="1" applyProtection="1">
      <alignment textRotation="90" wrapText="1"/>
    </xf>
    <xf numFmtId="0" fontId="39" fillId="0" borderId="28" xfId="0" applyFont="1" applyBorder="1" applyAlignment="1" applyProtection="1">
      <alignment textRotation="90" wrapText="1"/>
    </xf>
    <xf numFmtId="0" fontId="39" fillId="0" borderId="1" xfId="0" applyFont="1" applyBorder="1" applyAlignment="1" applyProtection="1">
      <alignment horizontal="right" vertical="justify" textRotation="90" wrapText="1"/>
    </xf>
    <xf numFmtId="0" fontId="35" fillId="2" borderId="1" xfId="0" applyFont="1" applyFill="1" applyBorder="1" applyAlignment="1" applyProtection="1">
      <alignment horizontal="right" vertical="justify" textRotation="90" wrapText="1"/>
    </xf>
    <xf numFmtId="0" fontId="39" fillId="0" borderId="1" xfId="0" applyFont="1" applyBorder="1" applyAlignment="1" applyProtection="1">
      <alignment horizontal="left" vertical="center" textRotation="90" wrapText="1"/>
    </xf>
    <xf numFmtId="0" fontId="39" fillId="0" borderId="1" xfId="0" applyFont="1" applyBorder="1" applyAlignment="1" applyProtection="1">
      <alignment textRotation="90" wrapText="1"/>
    </xf>
    <xf numFmtId="0" fontId="35" fillId="2" borderId="1" xfId="0" applyFont="1" applyFill="1" applyBorder="1" applyAlignment="1" applyProtection="1">
      <alignment textRotation="90" wrapText="1"/>
    </xf>
    <xf numFmtId="0" fontId="39" fillId="0" borderId="35" xfId="0" applyFont="1" applyBorder="1" applyAlignment="1" applyProtection="1">
      <alignment textRotation="90" wrapText="1"/>
    </xf>
    <xf numFmtId="0" fontId="39" fillId="3" borderId="29" xfId="0" applyFont="1" applyFill="1" applyBorder="1" applyAlignment="1" applyProtection="1">
      <alignment textRotation="90" wrapText="1"/>
    </xf>
    <xf numFmtId="0" fontId="35" fillId="2" borderId="10" xfId="0" applyFont="1" applyFill="1" applyBorder="1" applyAlignment="1" applyProtection="1">
      <alignment textRotation="90" wrapText="1"/>
    </xf>
    <xf numFmtId="0" fontId="35" fillId="2" borderId="27" xfId="0" applyFont="1" applyFill="1" applyBorder="1" applyAlignment="1" applyProtection="1">
      <alignment textRotation="90" wrapText="1"/>
    </xf>
    <xf numFmtId="0" fontId="39" fillId="0" borderId="9" xfId="0" applyFont="1" applyBorder="1" applyAlignment="1" applyProtection="1">
      <alignment textRotation="90" wrapText="1"/>
    </xf>
    <xf numFmtId="0" fontId="39" fillId="3" borderId="6" xfId="0" applyFont="1" applyFill="1" applyBorder="1" applyAlignment="1" applyProtection="1">
      <alignment textRotation="90" wrapText="1"/>
    </xf>
    <xf numFmtId="0" fontId="39" fillId="0" borderId="2" xfId="0" applyFont="1" applyBorder="1" applyAlignment="1" applyProtection="1">
      <alignment textRotation="90" wrapText="1"/>
    </xf>
    <xf numFmtId="0" fontId="36" fillId="0" borderId="36" xfId="0" applyFont="1" applyFill="1" applyBorder="1" applyAlignment="1" applyProtection="1">
      <alignment textRotation="90"/>
    </xf>
    <xf numFmtId="0" fontId="35" fillId="0" borderId="37" xfId="0" applyFont="1" applyBorder="1" applyAlignment="1" applyProtection="1">
      <alignment horizontal="center"/>
    </xf>
    <xf numFmtId="14" fontId="14" fillId="0" borderId="0" xfId="0" applyNumberFormat="1" applyFont="1" applyProtection="1"/>
    <xf numFmtId="0" fontId="18" fillId="0" borderId="1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6" fillId="4" borderId="0" xfId="0" applyFont="1" applyFill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4" fillId="0" borderId="0" xfId="0" applyFont="1" applyAlignment="1" applyProtection="1">
      <protection locked="0"/>
    </xf>
    <xf numFmtId="0" fontId="1" fillId="0" borderId="0" xfId="0" applyFont="1" applyAlignment="1" applyProtection="1"/>
    <xf numFmtId="0" fontId="26" fillId="4" borderId="38" xfId="0" applyFont="1" applyFill="1" applyBorder="1" applyAlignment="1" applyProtection="1">
      <alignment wrapText="1"/>
    </xf>
    <xf numFmtId="0" fontId="14" fillId="0" borderId="9" xfId="0" applyFont="1" applyFill="1" applyBorder="1" applyProtection="1">
      <protection locked="0"/>
    </xf>
    <xf numFmtId="0" fontId="17" fillId="0" borderId="28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0" fontId="14" fillId="0" borderId="0" xfId="0" applyFont="1" applyBorder="1" applyProtection="1">
      <protection locked="0"/>
    </xf>
    <xf numFmtId="0" fontId="35" fillId="4" borderId="9" xfId="0" applyFont="1" applyFill="1" applyBorder="1" applyAlignment="1" applyProtection="1">
      <alignment horizontal="center" vertical="center"/>
    </xf>
    <xf numFmtId="0" fontId="35" fillId="4" borderId="28" xfId="0" applyFont="1" applyFill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39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177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86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1780" name="Line 5"/>
        <xdr:cNvSpPr>
          <a:spLocks noChangeShapeType="1"/>
        </xdr:cNvSpPr>
      </xdr:nvSpPr>
      <xdr:spPr bwMode="auto">
        <a:xfrm>
          <a:off x="3267075" y="209550"/>
          <a:ext cx="457200" cy="2000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76</xdr:row>
      <xdr:rowOff>142875</xdr:rowOff>
    </xdr:from>
    <xdr:to>
      <xdr:col>13</xdr:col>
      <xdr:colOff>209550</xdr:colOff>
      <xdr:row>77</xdr:row>
      <xdr:rowOff>142875</xdr:rowOff>
    </xdr:to>
    <xdr:sp macro="" textlink="">
      <xdr:nvSpPr>
        <xdr:cNvPr id="1781" name="Testo 16"/>
        <xdr:cNvSpPr txBox="1">
          <a:spLocks noChangeArrowheads="1"/>
        </xdr:cNvSpPr>
      </xdr:nvSpPr>
      <xdr:spPr bwMode="auto">
        <a:xfrm>
          <a:off x="200025" y="21478875"/>
          <a:ext cx="66675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showGridLines="0" workbookViewId="0"/>
  </sheetViews>
  <sheetFormatPr defaultRowHeight="12.75"/>
  <sheetData>
    <row r="1" spans="1:32" ht="15.75">
      <c r="A1" s="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6"/>
      <c r="AE1" s="6"/>
      <c r="AF1" s="6"/>
    </row>
    <row r="2" spans="1:32">
      <c r="A2" s="8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9"/>
    </row>
    <row r="3" spans="1:32">
      <c r="A3" s="1"/>
      <c r="B3" s="3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  <c r="AA3" s="9"/>
      <c r="AB3" s="9"/>
      <c r="AC3" s="9"/>
      <c r="AD3" s="9"/>
      <c r="AE3" s="9"/>
      <c r="AF3" s="3"/>
    </row>
    <row r="4" spans="1:32" ht="1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2"/>
    </row>
    <row r="5" spans="1:3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1"/>
    </row>
    <row r="6" spans="1:32" ht="15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"/>
    </row>
    <row r="7" spans="1:32" ht="15">
      <c r="A7" s="10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"/>
    </row>
    <row r="8" spans="1:32" ht="15">
      <c r="A8" s="10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5.75">
      <c r="A9" s="10" t="s">
        <v>16</v>
      </c>
      <c r="B9" s="14"/>
      <c r="C9" s="6"/>
      <c r="D9" s="6"/>
      <c r="E9" s="6"/>
      <c r="F9" s="15"/>
      <c r="G9" s="1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4"/>
    </row>
    <row r="10" spans="1:32" ht="15.75">
      <c r="A10" s="1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4"/>
    </row>
    <row r="11" spans="1:32" ht="15">
      <c r="A11" s="10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4"/>
    </row>
    <row r="12" spans="1:32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5">
      <c r="A13" s="10" t="s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">
      <c r="A14" s="10" t="s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5">
      <c r="A15" s="10" t="s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5">
      <c r="A16" s="10" t="s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4"/>
    </row>
    <row r="17" spans="1:32" ht="15">
      <c r="A17" s="10" t="s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32" ht="15.75">
      <c r="A18" s="10" t="s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4"/>
    </row>
    <row r="19" spans="1:32" ht="15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"/>
    </row>
    <row r="20" spans="1:32"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4"/>
    </row>
    <row r="21" spans="1:32"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4"/>
    </row>
    <row r="22" spans="1:32"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4"/>
    </row>
    <row r="23" spans="1:32"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4"/>
    </row>
    <row r="24" spans="1:32"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4"/>
    </row>
    <row r="25" spans="1:32"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4"/>
    </row>
    <row r="26" spans="1:32"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4"/>
    </row>
    <row r="27" spans="1:32"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4"/>
    </row>
  </sheetData>
  <sheetProtection password="DD41" sheet="1" objects="1" scenarios="1"/>
  <phoneticPr fontId="13" type="noConversion"/>
  <pageMargins left="0.75" right="0.75" top="1" bottom="1" header="0.5" footer="0.5"/>
  <pageSetup paperSize="9" scale="88" orientation="landscape" horizontalDpi="36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78"/>
  <sheetViews>
    <sheetView showGridLines="0" tabSelected="1" workbookViewId="0">
      <pane xSplit="4" ySplit="6" topLeftCell="E49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RowHeight="12.75"/>
  <cols>
    <col min="1" max="1" width="4.5703125" customWidth="1"/>
    <col min="2" max="2" width="19.5703125" customWidth="1"/>
    <col min="3" max="3" width="24.28515625" customWidth="1"/>
    <col min="4" max="4" width="4.85546875" customWidth="1"/>
    <col min="5" max="5" width="5.28515625" customWidth="1"/>
    <col min="6" max="6" width="7.28515625" customWidth="1"/>
    <col min="7" max="7" width="3.7109375" customWidth="1"/>
    <col min="8" max="8" width="5.7109375" customWidth="1"/>
    <col min="9" max="9" width="4.85546875" customWidth="1"/>
    <col min="10" max="10" width="6.28515625" customWidth="1"/>
    <col min="11" max="11" width="3.85546875" customWidth="1"/>
    <col min="12" max="12" width="5.5703125" customWidth="1"/>
    <col min="13" max="13" width="4" customWidth="1"/>
    <col min="14" max="14" width="4.7109375" customWidth="1"/>
    <col min="15" max="15" width="5.5703125" customWidth="1"/>
    <col min="16" max="16" width="4.7109375" customWidth="1"/>
    <col min="17" max="17" width="3.28515625" customWidth="1"/>
    <col min="18" max="18" width="6.28515625" customWidth="1"/>
    <col min="19" max="19" width="5.42578125" customWidth="1"/>
    <col min="20" max="20" width="5.5703125" customWidth="1"/>
    <col min="21" max="21" width="5.42578125" customWidth="1"/>
    <col min="22" max="22" width="4.5703125" customWidth="1"/>
    <col min="23" max="23" width="3.140625" customWidth="1"/>
    <col min="24" max="24" width="4.85546875" customWidth="1"/>
    <col min="25" max="25" width="8" customWidth="1"/>
    <col min="26" max="27" width="3.28515625" customWidth="1"/>
    <col min="28" max="28" width="3.42578125" customWidth="1"/>
    <col min="29" max="31" width="3.7109375" customWidth="1"/>
    <col min="32" max="32" width="2.85546875" customWidth="1"/>
    <col min="33" max="33" width="3.5703125" customWidth="1"/>
    <col min="34" max="34" width="6.42578125" customWidth="1"/>
    <col min="35" max="35" width="3.140625" customWidth="1"/>
    <col min="36" max="36" width="3" customWidth="1"/>
    <col min="37" max="37" width="3.7109375" customWidth="1"/>
    <col min="38" max="38" width="4.5703125" customWidth="1"/>
    <col min="39" max="39" width="3.42578125" customWidth="1"/>
    <col min="40" max="41" width="3.28515625" customWidth="1"/>
    <col min="42" max="42" width="3.5703125" customWidth="1"/>
    <col min="43" max="45" width="3.140625" customWidth="1"/>
    <col min="46" max="47" width="3.42578125" customWidth="1"/>
    <col min="48" max="48" width="3.28515625" customWidth="1"/>
    <col min="49" max="49" width="3" customWidth="1"/>
    <col min="50" max="50" width="2.5703125" customWidth="1"/>
    <col min="51" max="51" width="5.85546875" customWidth="1"/>
    <col min="52" max="52" width="8.7109375" customWidth="1"/>
    <col min="53" max="53" width="6" customWidth="1"/>
  </cols>
  <sheetData>
    <row r="1" spans="1:53" s="164" customFormat="1" ht="32.25" thickBot="1">
      <c r="B1" s="165" t="s">
        <v>86</v>
      </c>
      <c r="C1" s="172"/>
      <c r="D1" s="167"/>
      <c r="E1" s="168"/>
      <c r="F1" s="173" t="s">
        <v>181</v>
      </c>
      <c r="G1" s="169"/>
      <c r="H1" s="170"/>
      <c r="I1" s="170"/>
      <c r="J1" s="170"/>
      <c r="K1" s="170"/>
      <c r="L1" s="170"/>
      <c r="M1" s="169"/>
      <c r="N1" s="170"/>
      <c r="O1" s="170"/>
      <c r="P1" s="170"/>
      <c r="Q1" s="169"/>
      <c r="R1" s="170"/>
      <c r="S1" s="169"/>
      <c r="T1" s="170"/>
      <c r="U1" s="184" t="s">
        <v>191</v>
      </c>
      <c r="V1" s="184"/>
      <c r="W1" s="184"/>
      <c r="X1" s="170"/>
      <c r="Y1" s="170"/>
      <c r="Z1" s="169"/>
      <c r="AA1" s="170"/>
      <c r="AB1" s="169"/>
      <c r="AC1" s="170"/>
      <c r="AD1" s="169"/>
      <c r="AE1" s="170"/>
      <c r="AF1" s="169"/>
      <c r="AG1" s="170"/>
      <c r="AH1" s="170"/>
      <c r="AI1" s="169"/>
      <c r="AJ1" s="170"/>
      <c r="AK1" s="169"/>
      <c r="AL1" s="170"/>
      <c r="AM1" s="169"/>
      <c r="AN1" s="170"/>
      <c r="AO1" s="169"/>
      <c r="AP1" s="170"/>
      <c r="AQ1" s="169"/>
      <c r="AR1" s="170"/>
      <c r="AS1" s="169"/>
      <c r="AT1" s="170"/>
      <c r="AU1" s="169"/>
      <c r="AV1" s="170"/>
      <c r="AW1" s="169"/>
      <c r="AX1" s="170"/>
      <c r="AY1" s="170"/>
      <c r="AZ1" s="170"/>
      <c r="BA1" s="171"/>
    </row>
    <row r="2" spans="1:53" ht="66.75" thickBot="1">
      <c r="A2" s="77"/>
      <c r="B2" s="75" t="s">
        <v>87</v>
      </c>
      <c r="C2" s="166" t="s">
        <v>182</v>
      </c>
      <c r="D2" s="167"/>
      <c r="E2" s="174"/>
      <c r="F2" s="78" t="s">
        <v>88</v>
      </c>
      <c r="G2" s="79"/>
      <c r="H2" s="80"/>
      <c r="I2" s="80"/>
      <c r="J2" s="80"/>
      <c r="K2" s="80"/>
      <c r="L2" s="80"/>
      <c r="M2" s="81"/>
      <c r="N2" s="80"/>
      <c r="O2" s="80"/>
      <c r="P2" s="80"/>
      <c r="Q2" s="81"/>
      <c r="R2" s="80"/>
      <c r="S2" s="81"/>
      <c r="T2" s="80"/>
      <c r="U2" s="80"/>
      <c r="V2" s="80"/>
      <c r="W2" s="82"/>
      <c r="X2" s="83"/>
      <c r="Y2" s="84"/>
      <c r="Z2" s="85"/>
      <c r="AA2" s="86" t="s">
        <v>89</v>
      </c>
      <c r="AB2" s="87"/>
      <c r="AC2" s="80"/>
      <c r="AD2" s="81"/>
      <c r="AE2" s="80"/>
      <c r="AF2" s="81"/>
      <c r="AG2" s="80"/>
      <c r="AH2" s="84"/>
      <c r="AI2" s="81"/>
      <c r="AJ2" s="88" t="s">
        <v>90</v>
      </c>
      <c r="AK2" s="89"/>
      <c r="AL2" s="80"/>
      <c r="AM2" s="81"/>
      <c r="AN2" s="80"/>
      <c r="AO2" s="81"/>
      <c r="AP2" s="80"/>
      <c r="AQ2" s="81"/>
      <c r="AR2" s="80"/>
      <c r="AS2" s="81"/>
      <c r="AT2" s="80"/>
      <c r="AU2" s="81"/>
      <c r="AV2" s="80"/>
      <c r="AW2" s="81"/>
      <c r="AX2" s="82"/>
      <c r="AY2" s="84"/>
      <c r="AZ2" s="2"/>
      <c r="BA2" s="76"/>
    </row>
    <row r="3" spans="1:53" s="128" customFormat="1" ht="15.75">
      <c r="A3" s="106"/>
      <c r="B3" s="107"/>
      <c r="C3" s="107"/>
      <c r="D3" s="108"/>
      <c r="E3" s="109"/>
      <c r="F3" s="110" t="s">
        <v>91</v>
      </c>
      <c r="G3" s="111" t="s">
        <v>92</v>
      </c>
      <c r="H3" s="112"/>
      <c r="I3" s="113"/>
      <c r="J3" s="110" t="s">
        <v>93</v>
      </c>
      <c r="K3" s="114" t="s">
        <v>94</v>
      </c>
      <c r="L3" s="115"/>
      <c r="M3" s="116"/>
      <c r="N3" s="110" t="s">
        <v>95</v>
      </c>
      <c r="O3" s="117" t="s">
        <v>96</v>
      </c>
      <c r="P3" s="110"/>
      <c r="Q3" s="118"/>
      <c r="R3" s="119" t="s">
        <v>158</v>
      </c>
      <c r="S3" s="114"/>
      <c r="T3" s="115"/>
      <c r="U3" s="118" t="s">
        <v>159</v>
      </c>
      <c r="V3" s="120"/>
      <c r="W3" s="118" t="s">
        <v>97</v>
      </c>
      <c r="X3" s="121"/>
      <c r="Y3" s="122"/>
      <c r="Z3" s="123"/>
      <c r="AA3" s="120" t="s">
        <v>98</v>
      </c>
      <c r="AB3" s="116"/>
      <c r="AC3" s="120" t="s">
        <v>93</v>
      </c>
      <c r="AD3" s="116"/>
      <c r="AE3" s="120" t="s">
        <v>99</v>
      </c>
      <c r="AF3" s="116"/>
      <c r="AG3" s="124" t="s">
        <v>100</v>
      </c>
      <c r="AH3" s="122"/>
      <c r="AI3" s="123"/>
      <c r="AJ3" s="125" t="s">
        <v>98</v>
      </c>
      <c r="AK3" s="116"/>
      <c r="AL3" s="125" t="s">
        <v>93</v>
      </c>
      <c r="AM3" s="116"/>
      <c r="AN3" s="125" t="s">
        <v>101</v>
      </c>
      <c r="AO3" s="116"/>
      <c r="AP3" s="125" t="s">
        <v>102</v>
      </c>
      <c r="AQ3" s="116"/>
      <c r="AR3" s="115" t="s">
        <v>103</v>
      </c>
      <c r="AS3" s="118"/>
      <c r="AT3" s="115" t="s">
        <v>104</v>
      </c>
      <c r="AU3" s="118"/>
      <c r="AV3" s="115" t="s">
        <v>105</v>
      </c>
      <c r="AW3" s="118"/>
      <c r="AX3" s="126" t="s">
        <v>106</v>
      </c>
      <c r="AY3" s="122"/>
      <c r="AZ3" s="127"/>
      <c r="BA3" s="106"/>
    </row>
    <row r="4" spans="1:53" s="128" customFormat="1" ht="18" customHeight="1" thickBot="1">
      <c r="A4" s="108"/>
      <c r="B4" s="107"/>
      <c r="C4" s="107"/>
      <c r="D4" s="108"/>
      <c r="E4" s="129" t="s">
        <v>107</v>
      </c>
      <c r="F4" s="130"/>
      <c r="G4" s="131" t="s">
        <v>108</v>
      </c>
      <c r="H4" s="130"/>
      <c r="I4" s="180" t="s">
        <v>109</v>
      </c>
      <c r="J4" s="181"/>
      <c r="K4" s="132" t="s">
        <v>110</v>
      </c>
      <c r="L4" s="132"/>
      <c r="M4" s="131" t="s">
        <v>111</v>
      </c>
      <c r="N4" s="133"/>
      <c r="O4" s="134" t="s">
        <v>112</v>
      </c>
      <c r="P4" s="135"/>
      <c r="R4" s="134" t="s">
        <v>113</v>
      </c>
      <c r="S4" s="136"/>
      <c r="T4" s="130"/>
      <c r="U4" s="134" t="s">
        <v>114</v>
      </c>
      <c r="V4" s="130"/>
      <c r="W4" s="137" t="s">
        <v>115</v>
      </c>
      <c r="X4" s="138"/>
      <c r="Y4" s="122"/>
      <c r="Z4" s="139"/>
      <c r="AA4" s="115"/>
      <c r="AB4" s="140"/>
      <c r="AC4" s="115"/>
      <c r="AD4" s="140"/>
      <c r="AE4" s="115"/>
      <c r="AF4" s="140"/>
      <c r="AG4" s="119"/>
      <c r="AH4" s="122"/>
      <c r="AI4" s="139"/>
      <c r="AJ4" s="115"/>
      <c r="AK4" s="140"/>
      <c r="AL4" s="115"/>
      <c r="AM4" s="140" t="s">
        <v>116</v>
      </c>
      <c r="AN4" s="127"/>
      <c r="AO4" s="140"/>
      <c r="AP4" s="127"/>
      <c r="AQ4" s="140"/>
      <c r="AR4" s="127"/>
      <c r="AS4" s="140"/>
      <c r="AT4" s="119"/>
      <c r="AU4" s="114"/>
      <c r="AV4" s="119"/>
      <c r="AW4" s="140"/>
      <c r="AX4" s="115"/>
      <c r="AY4" s="122"/>
      <c r="AZ4" s="108"/>
      <c r="BA4" s="108"/>
    </row>
    <row r="5" spans="1:53" s="128" customFormat="1" ht="111" customHeight="1">
      <c r="A5" s="141" t="s">
        <v>117</v>
      </c>
      <c r="B5" s="142" t="s">
        <v>118</v>
      </c>
      <c r="C5" s="142" t="s">
        <v>119</v>
      </c>
      <c r="D5" s="143" t="s">
        <v>120</v>
      </c>
      <c r="E5" s="144" t="s">
        <v>160</v>
      </c>
      <c r="F5" s="145" t="s">
        <v>121</v>
      </c>
      <c r="G5" s="144" t="s">
        <v>160</v>
      </c>
      <c r="H5" s="146" t="s">
        <v>122</v>
      </c>
      <c r="I5" s="147" t="s">
        <v>161</v>
      </c>
      <c r="J5" s="148" t="s">
        <v>162</v>
      </c>
      <c r="K5" s="144" t="s">
        <v>160</v>
      </c>
      <c r="L5" s="149" t="s">
        <v>163</v>
      </c>
      <c r="M5" s="147" t="s">
        <v>164</v>
      </c>
      <c r="N5" s="148" t="s">
        <v>165</v>
      </c>
      <c r="O5" s="147" t="s">
        <v>166</v>
      </c>
      <c r="P5" s="148" t="s">
        <v>167</v>
      </c>
      <c r="Q5" s="144" t="s">
        <v>168</v>
      </c>
      <c r="R5" s="149" t="s">
        <v>123</v>
      </c>
      <c r="S5" s="144" t="s">
        <v>168</v>
      </c>
      <c r="T5" s="149" t="s">
        <v>124</v>
      </c>
      <c r="U5" s="144" t="s">
        <v>168</v>
      </c>
      <c r="V5" s="149" t="s">
        <v>125</v>
      </c>
      <c r="W5" s="150" t="s">
        <v>169</v>
      </c>
      <c r="X5" s="151" t="s">
        <v>126</v>
      </c>
      <c r="Y5" s="152" t="s">
        <v>127</v>
      </c>
      <c r="Z5" s="153" t="s">
        <v>169</v>
      </c>
      <c r="AA5" s="145" t="s">
        <v>128</v>
      </c>
      <c r="AB5" s="144" t="s">
        <v>170</v>
      </c>
      <c r="AC5" s="149" t="s">
        <v>129</v>
      </c>
      <c r="AD5" s="144" t="s">
        <v>171</v>
      </c>
      <c r="AE5" s="149" t="s">
        <v>130</v>
      </c>
      <c r="AF5" s="154" t="s">
        <v>169</v>
      </c>
      <c r="AG5" s="155" t="s">
        <v>131</v>
      </c>
      <c r="AH5" s="156" t="s">
        <v>132</v>
      </c>
      <c r="AI5" s="154" t="s">
        <v>172</v>
      </c>
      <c r="AJ5" s="149" t="s">
        <v>133</v>
      </c>
      <c r="AK5" s="154" t="s">
        <v>169</v>
      </c>
      <c r="AL5" s="149" t="s">
        <v>134</v>
      </c>
      <c r="AM5" s="150" t="s">
        <v>173</v>
      </c>
      <c r="AN5" s="149" t="s">
        <v>135</v>
      </c>
      <c r="AO5" s="150" t="s">
        <v>174</v>
      </c>
      <c r="AP5" s="149" t="s">
        <v>136</v>
      </c>
      <c r="AQ5" s="150" t="s">
        <v>175</v>
      </c>
      <c r="AR5" s="149" t="s">
        <v>137</v>
      </c>
      <c r="AS5" s="150" t="s">
        <v>176</v>
      </c>
      <c r="AT5" s="149" t="s">
        <v>138</v>
      </c>
      <c r="AU5" s="154" t="s">
        <v>169</v>
      </c>
      <c r="AV5" s="149" t="s">
        <v>139</v>
      </c>
      <c r="AW5" s="154" t="s">
        <v>177</v>
      </c>
      <c r="AX5" s="157" t="s">
        <v>140</v>
      </c>
      <c r="AY5" s="156" t="s">
        <v>141</v>
      </c>
      <c r="AZ5" s="158" t="s">
        <v>142</v>
      </c>
      <c r="BA5" s="159" t="s">
        <v>143</v>
      </c>
    </row>
    <row r="6" spans="1:53" ht="18.75" thickBot="1">
      <c r="A6" s="90"/>
      <c r="B6" s="91"/>
      <c r="C6" s="91"/>
      <c r="D6" s="92"/>
      <c r="E6" s="93"/>
      <c r="F6" s="94" t="s">
        <v>144</v>
      </c>
      <c r="G6" s="95"/>
      <c r="H6" s="94" t="s">
        <v>144</v>
      </c>
      <c r="I6" s="96"/>
      <c r="J6" s="97" t="s">
        <v>145</v>
      </c>
      <c r="K6" s="96"/>
      <c r="L6" s="98" t="s">
        <v>146</v>
      </c>
      <c r="M6" s="96"/>
      <c r="N6" s="97" t="s">
        <v>145</v>
      </c>
      <c r="O6" s="96"/>
      <c r="P6" s="98" t="s">
        <v>146</v>
      </c>
      <c r="Q6" s="96"/>
      <c r="R6" s="98" t="s">
        <v>147</v>
      </c>
      <c r="S6" s="96"/>
      <c r="T6" s="98" t="s">
        <v>146</v>
      </c>
      <c r="U6" s="96"/>
      <c r="V6" s="98" t="s">
        <v>148</v>
      </c>
      <c r="W6" s="96"/>
      <c r="X6" s="99" t="s">
        <v>149</v>
      </c>
      <c r="Y6" s="100"/>
      <c r="Z6" s="101"/>
      <c r="AA6" s="94" t="s">
        <v>150</v>
      </c>
      <c r="AB6" s="95"/>
      <c r="AC6" s="98" t="s">
        <v>151</v>
      </c>
      <c r="AD6" s="96"/>
      <c r="AE6" s="98" t="s">
        <v>146</v>
      </c>
      <c r="AF6" s="102"/>
      <c r="AG6" s="99" t="s">
        <v>150</v>
      </c>
      <c r="AH6" s="100"/>
      <c r="AI6" s="101"/>
      <c r="AJ6" s="94" t="s">
        <v>152</v>
      </c>
      <c r="AK6" s="95"/>
      <c r="AL6" s="98" t="s">
        <v>153</v>
      </c>
      <c r="AM6" s="96"/>
      <c r="AN6" s="98" t="s">
        <v>154</v>
      </c>
      <c r="AO6" s="96"/>
      <c r="AP6" s="98" t="s">
        <v>146</v>
      </c>
      <c r="AQ6" s="96"/>
      <c r="AR6" s="98" t="s">
        <v>155</v>
      </c>
      <c r="AS6" s="96"/>
      <c r="AT6" s="98" t="s">
        <v>154</v>
      </c>
      <c r="AU6" s="96"/>
      <c r="AV6" s="98" t="s">
        <v>156</v>
      </c>
      <c r="AW6" s="102"/>
      <c r="AX6" s="99" t="s">
        <v>157</v>
      </c>
      <c r="AY6" s="100"/>
      <c r="AZ6" s="103"/>
      <c r="BA6" s="104"/>
    </row>
    <row r="7" spans="1:53" s="17" customFormat="1" ht="20.25">
      <c r="A7" s="20"/>
      <c r="B7" s="21" t="s">
        <v>17</v>
      </c>
      <c r="C7" s="22"/>
      <c r="D7" s="23"/>
      <c r="E7" s="24"/>
      <c r="F7" s="25"/>
      <c r="G7" s="26"/>
      <c r="H7" s="25"/>
      <c r="I7" s="26"/>
      <c r="J7" s="27"/>
      <c r="K7" s="26"/>
      <c r="L7" s="25"/>
      <c r="M7" s="26"/>
      <c r="N7" s="27"/>
      <c r="O7" s="26"/>
      <c r="P7" s="25"/>
      <c r="Q7" s="26"/>
      <c r="R7" s="25"/>
      <c r="S7" s="26"/>
      <c r="T7" s="25"/>
      <c r="U7" s="26"/>
      <c r="V7" s="28"/>
      <c r="W7" s="26"/>
      <c r="X7" s="25"/>
      <c r="Y7" s="29"/>
      <c r="Z7" s="24"/>
      <c r="AA7" s="25"/>
      <c r="AB7" s="26"/>
      <c r="AC7" s="25"/>
      <c r="AD7" s="26"/>
      <c r="AE7" s="25"/>
      <c r="AF7" s="26"/>
      <c r="AG7" s="28"/>
      <c r="AH7" s="30"/>
      <c r="AI7" s="24"/>
      <c r="AJ7" s="25"/>
      <c r="AK7" s="26"/>
      <c r="AL7" s="25"/>
      <c r="AM7" s="26"/>
      <c r="AN7" s="25"/>
      <c r="AO7" s="26"/>
      <c r="AP7" s="25"/>
      <c r="AQ7" s="26"/>
      <c r="AR7" s="25"/>
      <c r="AS7" s="26"/>
      <c r="AT7" s="25"/>
      <c r="AU7" s="26"/>
      <c r="AV7" s="25"/>
      <c r="AW7" s="26"/>
      <c r="AX7" s="25"/>
      <c r="AY7" s="31"/>
      <c r="AZ7" s="32"/>
      <c r="BA7" s="33"/>
    </row>
    <row r="8" spans="1:53" s="17" customFormat="1" ht="20.25">
      <c r="A8" s="20">
        <v>1</v>
      </c>
      <c r="B8" s="22" t="s">
        <v>18</v>
      </c>
      <c r="C8" s="22" t="s">
        <v>19</v>
      </c>
      <c r="D8" s="34"/>
      <c r="E8" s="35">
        <v>27</v>
      </c>
      <c r="F8" s="25">
        <f t="shared" ref="F8:F36" si="0">E8*6</f>
        <v>162</v>
      </c>
      <c r="G8" s="36"/>
      <c r="H8" s="25">
        <f t="shared" ref="H8:H36" si="1">G8*6</f>
        <v>0</v>
      </c>
      <c r="I8" s="26">
        <v>3</v>
      </c>
      <c r="J8" s="27">
        <f t="shared" ref="J8:J36" si="2">IF(I8&lt;=4,I8*3,12+(I8-4)*3*2/3)</f>
        <v>9</v>
      </c>
      <c r="K8" s="36"/>
      <c r="L8" s="25">
        <f t="shared" ref="L8:L36" si="3">K8*3</f>
        <v>0</v>
      </c>
      <c r="M8" s="36"/>
      <c r="N8" s="27">
        <f t="shared" ref="N8:N27" si="4">IF(M8&lt;=4,M8*3,12+(M8-4)*3*2/3)</f>
        <v>0</v>
      </c>
      <c r="O8" s="36"/>
      <c r="P8" s="25">
        <f t="shared" ref="P8:P36" si="5">O8*3</f>
        <v>0</v>
      </c>
      <c r="Q8" s="36">
        <v>5</v>
      </c>
      <c r="R8" s="25">
        <f>IF(Q8&gt;10,20,Q8*2)</f>
        <v>10</v>
      </c>
      <c r="S8" s="36">
        <v>19</v>
      </c>
      <c r="T8" s="25">
        <f t="shared" ref="T8:T36" si="6">S8*3</f>
        <v>57</v>
      </c>
      <c r="U8" s="36"/>
      <c r="V8" s="28">
        <f t="shared" ref="V8:V36" si="7">U8</f>
        <v>0</v>
      </c>
      <c r="W8" s="36" t="s">
        <v>22</v>
      </c>
      <c r="X8" s="25">
        <f t="shared" ref="X8:X36" si="8">IF(W8="si",10,0)</f>
        <v>10</v>
      </c>
      <c r="Y8" s="29">
        <f>F8+H8+J8+L8+N8+P8+R8+T8+V8+X8</f>
        <v>248</v>
      </c>
      <c r="Z8" s="35" t="s">
        <v>22</v>
      </c>
      <c r="AA8" s="25">
        <f t="shared" ref="AA8:AA36" si="9">IF(Z8="si",6,0)</f>
        <v>6</v>
      </c>
      <c r="AB8" s="36"/>
      <c r="AC8" s="25">
        <f t="shared" ref="AC8:AC36" si="10">AB8*4</f>
        <v>0</v>
      </c>
      <c r="AD8" s="36"/>
      <c r="AE8" s="25">
        <f t="shared" ref="AE8:AE36" si="11">AD8*3</f>
        <v>0</v>
      </c>
      <c r="AF8" s="36"/>
      <c r="AG8" s="37">
        <f t="shared" ref="AG8:AG31" si="12">IF(AF8="si",6,0)</f>
        <v>0</v>
      </c>
      <c r="AH8" s="30">
        <f t="shared" ref="AH8:AH36" si="13">AA8+AC8+AE8+AG8</f>
        <v>6</v>
      </c>
      <c r="AI8" s="35"/>
      <c r="AJ8" s="25">
        <f t="shared" ref="AJ8:AJ36" si="14">AI8*3</f>
        <v>0</v>
      </c>
      <c r="AK8" s="36" t="s">
        <v>22</v>
      </c>
      <c r="AL8" s="38">
        <f t="shared" ref="AL8:AL31" si="15">IF(AK8="si",12,0)</f>
        <v>12</v>
      </c>
      <c r="AM8" s="36"/>
      <c r="AN8" s="25">
        <f t="shared" ref="AN8:AN36" si="16">AM8*5</f>
        <v>0</v>
      </c>
      <c r="AO8" s="36"/>
      <c r="AP8" s="25">
        <f t="shared" ref="AP8:AP36" si="17">AO8*3</f>
        <v>0</v>
      </c>
      <c r="AQ8" s="36"/>
      <c r="AR8" s="25">
        <f t="shared" ref="AR8:AR36" si="18">AQ8</f>
        <v>0</v>
      </c>
      <c r="AS8" s="36"/>
      <c r="AT8" s="25">
        <f t="shared" ref="AT8:AT36" si="19">AS8*5</f>
        <v>0</v>
      </c>
      <c r="AU8" s="36"/>
      <c r="AV8" s="25">
        <f t="shared" ref="AV8:AV36" si="20">IF(AU8="si",5,0)</f>
        <v>0</v>
      </c>
      <c r="AW8" s="36">
        <v>3</v>
      </c>
      <c r="AX8" s="38">
        <f t="shared" ref="AX8:AX36" si="21">AW8*1</f>
        <v>3</v>
      </c>
      <c r="AY8" s="31">
        <f t="shared" ref="AY8:AY36" si="22">AJ8+AL8+AX8+IF(AN8+AP8+AR8+AT8+AV8&gt;10,10,AN8+AP8+AR8+AT8+AV8)</f>
        <v>15</v>
      </c>
      <c r="AZ8" s="32">
        <f t="shared" ref="AZ8:AZ25" si="23">Y8+AH8+AY8</f>
        <v>269</v>
      </c>
      <c r="BA8" s="39"/>
    </row>
    <row r="9" spans="1:53" s="17" customFormat="1" ht="20.25">
      <c r="A9" s="20">
        <v>3</v>
      </c>
      <c r="B9" s="22" t="s">
        <v>23</v>
      </c>
      <c r="C9" s="22" t="s">
        <v>24</v>
      </c>
      <c r="D9" s="34"/>
      <c r="E9" s="35">
        <v>23</v>
      </c>
      <c r="F9" s="25">
        <f t="shared" si="0"/>
        <v>138</v>
      </c>
      <c r="G9" s="36"/>
      <c r="H9" s="25">
        <f t="shared" si="1"/>
        <v>0</v>
      </c>
      <c r="I9" s="26">
        <v>4</v>
      </c>
      <c r="J9" s="27">
        <f t="shared" si="2"/>
        <v>12</v>
      </c>
      <c r="K9" s="36"/>
      <c r="L9" s="25">
        <f t="shared" si="3"/>
        <v>0</v>
      </c>
      <c r="M9" s="36"/>
      <c r="N9" s="27">
        <f t="shared" si="4"/>
        <v>0</v>
      </c>
      <c r="O9" s="36"/>
      <c r="P9" s="25">
        <f t="shared" si="5"/>
        <v>0</v>
      </c>
      <c r="Q9" s="36">
        <v>5</v>
      </c>
      <c r="R9" s="25">
        <f t="shared" ref="R9:R36" si="24">IF(Q9&gt;10,20,Q9*2)</f>
        <v>10</v>
      </c>
      <c r="S9" s="36">
        <v>11</v>
      </c>
      <c r="T9" s="25">
        <f t="shared" si="6"/>
        <v>33</v>
      </c>
      <c r="U9" s="36"/>
      <c r="V9" s="28">
        <f t="shared" si="7"/>
        <v>0</v>
      </c>
      <c r="W9" s="36" t="s">
        <v>22</v>
      </c>
      <c r="X9" s="25">
        <f t="shared" si="8"/>
        <v>10</v>
      </c>
      <c r="Y9" s="29">
        <f t="shared" ref="Y9:Y36" si="25">F9+H9+J9+L9+N9+P9+R9+T9+V9+X9</f>
        <v>203</v>
      </c>
      <c r="Z9" s="35" t="s">
        <v>22</v>
      </c>
      <c r="AA9" s="25">
        <f t="shared" si="9"/>
        <v>6</v>
      </c>
      <c r="AB9" s="36"/>
      <c r="AC9" s="25">
        <f t="shared" si="10"/>
        <v>0</v>
      </c>
      <c r="AD9" s="36"/>
      <c r="AE9" s="25">
        <f t="shared" si="11"/>
        <v>0</v>
      </c>
      <c r="AF9" s="36"/>
      <c r="AG9" s="37">
        <f t="shared" si="12"/>
        <v>0</v>
      </c>
      <c r="AH9" s="30">
        <f t="shared" si="13"/>
        <v>6</v>
      </c>
      <c r="AI9" s="35"/>
      <c r="AJ9" s="25">
        <f t="shared" si="14"/>
        <v>0</v>
      </c>
      <c r="AK9" s="36" t="s">
        <v>22</v>
      </c>
      <c r="AL9" s="38">
        <f t="shared" si="15"/>
        <v>12</v>
      </c>
      <c r="AM9" s="36"/>
      <c r="AN9" s="25">
        <f t="shared" si="16"/>
        <v>0</v>
      </c>
      <c r="AO9" s="36"/>
      <c r="AP9" s="25">
        <f t="shared" si="17"/>
        <v>0</v>
      </c>
      <c r="AQ9" s="36"/>
      <c r="AR9" s="25">
        <f t="shared" si="18"/>
        <v>0</v>
      </c>
      <c r="AS9" s="36"/>
      <c r="AT9" s="25">
        <f t="shared" si="19"/>
        <v>0</v>
      </c>
      <c r="AU9" s="36"/>
      <c r="AV9" s="25">
        <f t="shared" si="20"/>
        <v>0</v>
      </c>
      <c r="AW9" s="36"/>
      <c r="AX9" s="38">
        <f t="shared" si="21"/>
        <v>0</v>
      </c>
      <c r="AY9" s="31">
        <f t="shared" si="22"/>
        <v>12</v>
      </c>
      <c r="AZ9" s="32">
        <f t="shared" si="23"/>
        <v>221</v>
      </c>
      <c r="BA9" s="39"/>
    </row>
    <row r="10" spans="1:53" s="17" customFormat="1" ht="20.25">
      <c r="A10" s="20">
        <v>4</v>
      </c>
      <c r="B10" s="22" t="s">
        <v>25</v>
      </c>
      <c r="C10" s="22" t="s">
        <v>26</v>
      </c>
      <c r="D10" s="34"/>
      <c r="E10" s="35">
        <v>21</v>
      </c>
      <c r="F10" s="25">
        <f t="shared" si="0"/>
        <v>126</v>
      </c>
      <c r="G10" s="36"/>
      <c r="H10" s="25">
        <f t="shared" si="1"/>
        <v>0</v>
      </c>
      <c r="I10" s="26">
        <v>1</v>
      </c>
      <c r="J10" s="27">
        <f t="shared" si="2"/>
        <v>3</v>
      </c>
      <c r="K10" s="36"/>
      <c r="L10" s="25">
        <f t="shared" si="3"/>
        <v>0</v>
      </c>
      <c r="M10" s="36"/>
      <c r="N10" s="27">
        <f t="shared" si="4"/>
        <v>0</v>
      </c>
      <c r="O10" s="36">
        <v>1</v>
      </c>
      <c r="P10" s="25">
        <f t="shared" si="5"/>
        <v>3</v>
      </c>
      <c r="Q10" s="36">
        <v>5</v>
      </c>
      <c r="R10" s="25">
        <f t="shared" si="24"/>
        <v>10</v>
      </c>
      <c r="S10" s="36">
        <v>12</v>
      </c>
      <c r="T10" s="25">
        <f t="shared" si="6"/>
        <v>36</v>
      </c>
      <c r="U10" s="36"/>
      <c r="V10" s="28">
        <f t="shared" si="7"/>
        <v>0</v>
      </c>
      <c r="W10" s="36" t="s">
        <v>22</v>
      </c>
      <c r="X10" s="25">
        <f t="shared" si="8"/>
        <v>10</v>
      </c>
      <c r="Y10" s="29">
        <f t="shared" si="25"/>
        <v>188</v>
      </c>
      <c r="Z10" s="35" t="s">
        <v>22</v>
      </c>
      <c r="AA10" s="25">
        <f t="shared" si="9"/>
        <v>6</v>
      </c>
      <c r="AB10" s="36"/>
      <c r="AC10" s="25">
        <f t="shared" si="10"/>
        <v>0</v>
      </c>
      <c r="AD10" s="36"/>
      <c r="AE10" s="25">
        <f t="shared" si="11"/>
        <v>0</v>
      </c>
      <c r="AF10" s="36"/>
      <c r="AG10" s="37">
        <f t="shared" si="12"/>
        <v>0</v>
      </c>
      <c r="AH10" s="30">
        <f t="shared" si="13"/>
        <v>6</v>
      </c>
      <c r="AI10" s="35"/>
      <c r="AJ10" s="25">
        <f t="shared" si="14"/>
        <v>0</v>
      </c>
      <c r="AK10" s="36" t="s">
        <v>22</v>
      </c>
      <c r="AL10" s="38">
        <f t="shared" si="15"/>
        <v>12</v>
      </c>
      <c r="AM10" s="36"/>
      <c r="AN10" s="25">
        <f t="shared" si="16"/>
        <v>0</v>
      </c>
      <c r="AO10" s="36"/>
      <c r="AP10" s="25">
        <f t="shared" si="17"/>
        <v>0</v>
      </c>
      <c r="AQ10" s="36"/>
      <c r="AR10" s="25">
        <f t="shared" si="18"/>
        <v>0</v>
      </c>
      <c r="AS10" s="36"/>
      <c r="AT10" s="25">
        <f t="shared" si="19"/>
        <v>0</v>
      </c>
      <c r="AU10" s="36"/>
      <c r="AV10" s="25">
        <f t="shared" si="20"/>
        <v>0</v>
      </c>
      <c r="AW10" s="36">
        <v>2</v>
      </c>
      <c r="AX10" s="38">
        <f t="shared" si="21"/>
        <v>2</v>
      </c>
      <c r="AY10" s="31">
        <f t="shared" si="22"/>
        <v>14</v>
      </c>
      <c r="AZ10" s="32">
        <f t="shared" si="23"/>
        <v>208</v>
      </c>
      <c r="BA10" s="39"/>
    </row>
    <row r="11" spans="1:53" s="17" customFormat="1" ht="20.25">
      <c r="A11" s="20">
        <v>5</v>
      </c>
      <c r="B11" s="22" t="s">
        <v>27</v>
      </c>
      <c r="C11" s="22" t="s">
        <v>28</v>
      </c>
      <c r="D11" s="34"/>
      <c r="E11" s="35">
        <v>22</v>
      </c>
      <c r="F11" s="25">
        <f t="shared" si="0"/>
        <v>132</v>
      </c>
      <c r="G11" s="36"/>
      <c r="H11" s="25">
        <f t="shared" si="1"/>
        <v>0</v>
      </c>
      <c r="I11" s="26">
        <v>6</v>
      </c>
      <c r="J11" s="27">
        <f t="shared" si="2"/>
        <v>16</v>
      </c>
      <c r="K11" s="36"/>
      <c r="L11" s="25">
        <f t="shared" si="3"/>
        <v>0</v>
      </c>
      <c r="M11" s="36"/>
      <c r="N11" s="27">
        <f t="shared" si="4"/>
        <v>0</v>
      </c>
      <c r="O11" s="36"/>
      <c r="P11" s="25">
        <f t="shared" si="5"/>
        <v>0</v>
      </c>
      <c r="Q11" s="36">
        <v>5</v>
      </c>
      <c r="R11" s="25">
        <f t="shared" si="24"/>
        <v>10</v>
      </c>
      <c r="S11" s="36">
        <v>11</v>
      </c>
      <c r="T11" s="25">
        <f t="shared" si="6"/>
        <v>33</v>
      </c>
      <c r="U11" s="36"/>
      <c r="V11" s="28">
        <f t="shared" si="7"/>
        <v>0</v>
      </c>
      <c r="W11" s="36" t="s">
        <v>22</v>
      </c>
      <c r="X11" s="25">
        <f t="shared" si="8"/>
        <v>10</v>
      </c>
      <c r="Y11" s="29">
        <f t="shared" si="25"/>
        <v>201</v>
      </c>
      <c r="Z11" s="35" t="s">
        <v>22</v>
      </c>
      <c r="AA11" s="25">
        <f t="shared" si="9"/>
        <v>6</v>
      </c>
      <c r="AB11" s="36"/>
      <c r="AC11" s="25">
        <f t="shared" si="10"/>
        <v>0</v>
      </c>
      <c r="AD11" s="36"/>
      <c r="AE11" s="25">
        <f t="shared" si="11"/>
        <v>0</v>
      </c>
      <c r="AF11" s="36"/>
      <c r="AG11" s="37">
        <f t="shared" si="12"/>
        <v>0</v>
      </c>
      <c r="AH11" s="30">
        <f t="shared" si="13"/>
        <v>6</v>
      </c>
      <c r="AI11" s="35"/>
      <c r="AJ11" s="25">
        <f t="shared" si="14"/>
        <v>0</v>
      </c>
      <c r="AK11" s="36"/>
      <c r="AL11" s="38">
        <f t="shared" si="15"/>
        <v>0</v>
      </c>
      <c r="AM11" s="36"/>
      <c r="AN11" s="25">
        <f t="shared" si="16"/>
        <v>0</v>
      </c>
      <c r="AO11" s="36"/>
      <c r="AP11" s="25">
        <f t="shared" si="17"/>
        <v>0</v>
      </c>
      <c r="AQ11" s="36"/>
      <c r="AR11" s="25">
        <f t="shared" si="18"/>
        <v>0</v>
      </c>
      <c r="AS11" s="36"/>
      <c r="AT11" s="25">
        <f t="shared" si="19"/>
        <v>0</v>
      </c>
      <c r="AU11" s="36"/>
      <c r="AV11" s="25">
        <f t="shared" si="20"/>
        <v>0</v>
      </c>
      <c r="AW11" s="36"/>
      <c r="AX11" s="38">
        <f t="shared" si="21"/>
        <v>0</v>
      </c>
      <c r="AY11" s="31">
        <f t="shared" si="22"/>
        <v>0</v>
      </c>
      <c r="AZ11" s="32">
        <f t="shared" si="23"/>
        <v>207</v>
      </c>
      <c r="BA11" s="39"/>
    </row>
    <row r="12" spans="1:53" s="17" customFormat="1" ht="20.25">
      <c r="A12" s="20">
        <v>6</v>
      </c>
      <c r="B12" s="22" t="s">
        <v>57</v>
      </c>
      <c r="C12" s="22" t="s">
        <v>180</v>
      </c>
      <c r="D12" s="34"/>
      <c r="E12" s="35">
        <v>21</v>
      </c>
      <c r="F12" s="25">
        <f>E12*6</f>
        <v>126</v>
      </c>
      <c r="G12" s="36"/>
      <c r="H12" s="25"/>
      <c r="I12" s="26"/>
      <c r="J12" s="27"/>
      <c r="K12" s="36"/>
      <c r="L12" s="25"/>
      <c r="M12" s="36"/>
      <c r="N12" s="27"/>
      <c r="O12" s="36"/>
      <c r="P12" s="25"/>
      <c r="Q12" s="36">
        <v>5</v>
      </c>
      <c r="R12" s="25">
        <f>IF(Q12&gt;10,20,Q12*2)</f>
        <v>10</v>
      </c>
      <c r="S12" s="36">
        <v>10</v>
      </c>
      <c r="T12" s="25">
        <f>S12*3</f>
        <v>30</v>
      </c>
      <c r="U12" s="36"/>
      <c r="V12" s="28"/>
      <c r="W12" s="36" t="s">
        <v>22</v>
      </c>
      <c r="X12" s="25">
        <f>IF(W12="si",10,0)</f>
        <v>10</v>
      </c>
      <c r="Y12" s="29">
        <v>176</v>
      </c>
      <c r="Z12" s="35" t="s">
        <v>183</v>
      </c>
      <c r="AA12" s="25">
        <v>6</v>
      </c>
      <c r="AB12" s="36"/>
      <c r="AC12" s="25"/>
      <c r="AD12" s="36">
        <v>1</v>
      </c>
      <c r="AE12" s="25">
        <f>AD12*3</f>
        <v>3</v>
      </c>
      <c r="AF12" s="36"/>
      <c r="AG12" s="37"/>
      <c r="AH12" s="30">
        <v>9</v>
      </c>
      <c r="AI12" s="35"/>
      <c r="AJ12" s="25"/>
      <c r="AK12" s="36" t="s">
        <v>22</v>
      </c>
      <c r="AL12" s="38">
        <f>IF(AK12="si",12,0)</f>
        <v>12</v>
      </c>
      <c r="AM12" s="36"/>
      <c r="AN12" s="25"/>
      <c r="AO12" s="36"/>
      <c r="AP12" s="25"/>
      <c r="AQ12" s="36">
        <v>1</v>
      </c>
      <c r="AR12" s="25">
        <v>1</v>
      </c>
      <c r="AS12" s="36">
        <v>1</v>
      </c>
      <c r="AT12" s="25">
        <v>5</v>
      </c>
      <c r="AU12" s="36"/>
      <c r="AV12" s="25"/>
      <c r="AW12" s="36"/>
      <c r="AX12" s="38"/>
      <c r="AY12" s="31">
        <v>13</v>
      </c>
      <c r="AZ12" s="32">
        <v>203</v>
      </c>
      <c r="BA12" s="39"/>
    </row>
    <row r="13" spans="1:53" s="17" customFormat="1" ht="20.25">
      <c r="A13" s="20">
        <v>7</v>
      </c>
      <c r="B13" s="22" t="s">
        <v>29</v>
      </c>
      <c r="C13" s="22" t="s">
        <v>30</v>
      </c>
      <c r="D13" s="34"/>
      <c r="E13" s="35">
        <v>25</v>
      </c>
      <c r="F13" s="25">
        <f t="shared" si="0"/>
        <v>150</v>
      </c>
      <c r="G13" s="36"/>
      <c r="H13" s="25">
        <f t="shared" si="1"/>
        <v>0</v>
      </c>
      <c r="I13" s="26">
        <v>3</v>
      </c>
      <c r="J13" s="27">
        <f t="shared" si="2"/>
        <v>9</v>
      </c>
      <c r="K13" s="36"/>
      <c r="L13" s="25">
        <f t="shared" si="3"/>
        <v>0</v>
      </c>
      <c r="M13" s="36"/>
      <c r="N13" s="27">
        <f t="shared" si="4"/>
        <v>0</v>
      </c>
      <c r="O13" s="36"/>
      <c r="P13" s="25">
        <f t="shared" si="5"/>
        <v>0</v>
      </c>
      <c r="Q13" s="36">
        <v>5</v>
      </c>
      <c r="R13" s="25">
        <f t="shared" si="24"/>
        <v>10</v>
      </c>
      <c r="S13" s="36">
        <v>2</v>
      </c>
      <c r="T13" s="25">
        <f t="shared" si="6"/>
        <v>6</v>
      </c>
      <c r="U13" s="36"/>
      <c r="V13" s="28">
        <f t="shared" si="7"/>
        <v>0</v>
      </c>
      <c r="W13" s="36"/>
      <c r="X13" s="25">
        <f t="shared" si="8"/>
        <v>0</v>
      </c>
      <c r="Y13" s="29">
        <f t="shared" si="25"/>
        <v>175</v>
      </c>
      <c r="Z13" s="35"/>
      <c r="AA13" s="25">
        <f t="shared" si="9"/>
        <v>0</v>
      </c>
      <c r="AB13" s="36"/>
      <c r="AC13" s="25">
        <f t="shared" si="10"/>
        <v>0</v>
      </c>
      <c r="AD13" s="36"/>
      <c r="AE13" s="25">
        <f t="shared" si="11"/>
        <v>0</v>
      </c>
      <c r="AF13" s="36"/>
      <c r="AG13" s="37">
        <f t="shared" si="12"/>
        <v>0</v>
      </c>
      <c r="AH13" s="30">
        <f t="shared" si="13"/>
        <v>0</v>
      </c>
      <c r="AI13" s="35"/>
      <c r="AJ13" s="25">
        <f t="shared" si="14"/>
        <v>0</v>
      </c>
      <c r="AK13" s="36" t="s">
        <v>22</v>
      </c>
      <c r="AL13" s="38">
        <f t="shared" si="15"/>
        <v>12</v>
      </c>
      <c r="AM13" s="36"/>
      <c r="AN13" s="25">
        <f t="shared" si="16"/>
        <v>0</v>
      </c>
      <c r="AO13" s="36"/>
      <c r="AP13" s="25">
        <f t="shared" si="17"/>
        <v>0</v>
      </c>
      <c r="AQ13" s="36"/>
      <c r="AR13" s="25">
        <f t="shared" si="18"/>
        <v>0</v>
      </c>
      <c r="AS13" s="36"/>
      <c r="AT13" s="25">
        <f t="shared" si="19"/>
        <v>0</v>
      </c>
      <c r="AU13" s="36"/>
      <c r="AV13" s="25">
        <f t="shared" si="20"/>
        <v>0</v>
      </c>
      <c r="AW13" s="36"/>
      <c r="AX13" s="38">
        <f t="shared" si="21"/>
        <v>0</v>
      </c>
      <c r="AY13" s="31">
        <f t="shared" si="22"/>
        <v>12</v>
      </c>
      <c r="AZ13" s="32">
        <f t="shared" si="23"/>
        <v>187</v>
      </c>
      <c r="BA13" s="39"/>
    </row>
    <row r="14" spans="1:53" s="17" customFormat="1" ht="20.25">
      <c r="A14" s="20">
        <v>8</v>
      </c>
      <c r="B14" s="22" t="s">
        <v>31</v>
      </c>
      <c r="C14" s="22" t="s">
        <v>30</v>
      </c>
      <c r="D14" s="34"/>
      <c r="E14" s="35">
        <v>14</v>
      </c>
      <c r="F14" s="25">
        <f t="shared" si="0"/>
        <v>84</v>
      </c>
      <c r="G14" s="36"/>
      <c r="H14" s="25">
        <f t="shared" si="1"/>
        <v>0</v>
      </c>
      <c r="I14" s="26">
        <v>6</v>
      </c>
      <c r="J14" s="27">
        <f t="shared" si="2"/>
        <v>16</v>
      </c>
      <c r="K14" s="36"/>
      <c r="L14" s="25">
        <f t="shared" si="3"/>
        <v>0</v>
      </c>
      <c r="M14" s="36"/>
      <c r="N14" s="27">
        <f t="shared" si="4"/>
        <v>0</v>
      </c>
      <c r="O14" s="36"/>
      <c r="P14" s="25">
        <f t="shared" si="5"/>
        <v>0</v>
      </c>
      <c r="Q14" s="36">
        <v>5</v>
      </c>
      <c r="R14" s="25">
        <f t="shared" si="24"/>
        <v>10</v>
      </c>
      <c r="S14" s="36">
        <v>7</v>
      </c>
      <c r="T14" s="25">
        <f t="shared" si="6"/>
        <v>21</v>
      </c>
      <c r="U14" s="36"/>
      <c r="V14" s="28">
        <f t="shared" si="7"/>
        <v>0</v>
      </c>
      <c r="W14" s="36" t="s">
        <v>22</v>
      </c>
      <c r="X14" s="25">
        <f t="shared" si="8"/>
        <v>10</v>
      </c>
      <c r="Y14" s="29">
        <f t="shared" si="25"/>
        <v>141</v>
      </c>
      <c r="Z14" s="35" t="s">
        <v>22</v>
      </c>
      <c r="AA14" s="25">
        <f t="shared" si="9"/>
        <v>6</v>
      </c>
      <c r="AB14" s="36"/>
      <c r="AC14" s="25">
        <f t="shared" si="10"/>
        <v>0</v>
      </c>
      <c r="AD14" s="36"/>
      <c r="AE14" s="25">
        <f t="shared" si="11"/>
        <v>0</v>
      </c>
      <c r="AF14" s="36"/>
      <c r="AG14" s="37">
        <f t="shared" si="12"/>
        <v>0</v>
      </c>
      <c r="AH14" s="30">
        <f t="shared" si="13"/>
        <v>6</v>
      </c>
      <c r="AI14" s="35"/>
      <c r="AJ14" s="25">
        <f t="shared" si="14"/>
        <v>0</v>
      </c>
      <c r="AK14" s="36" t="s">
        <v>22</v>
      </c>
      <c r="AL14" s="38">
        <f t="shared" si="15"/>
        <v>12</v>
      </c>
      <c r="AM14" s="36"/>
      <c r="AN14" s="25">
        <f t="shared" si="16"/>
        <v>0</v>
      </c>
      <c r="AO14" s="36"/>
      <c r="AP14" s="25">
        <f t="shared" si="17"/>
        <v>0</v>
      </c>
      <c r="AQ14" s="36"/>
      <c r="AR14" s="25">
        <f t="shared" si="18"/>
        <v>0</v>
      </c>
      <c r="AS14" s="36"/>
      <c r="AT14" s="25">
        <f t="shared" si="19"/>
        <v>0</v>
      </c>
      <c r="AU14" s="36"/>
      <c r="AV14" s="25">
        <f t="shared" si="20"/>
        <v>0</v>
      </c>
      <c r="AW14" s="36">
        <v>2</v>
      </c>
      <c r="AX14" s="38">
        <f t="shared" si="21"/>
        <v>2</v>
      </c>
      <c r="AY14" s="31">
        <f t="shared" si="22"/>
        <v>14</v>
      </c>
      <c r="AZ14" s="32">
        <f t="shared" si="23"/>
        <v>161</v>
      </c>
      <c r="BA14" s="39"/>
    </row>
    <row r="15" spans="1:53" s="17" customFormat="1" ht="20.25">
      <c r="A15" s="182" t="s">
        <v>198</v>
      </c>
      <c r="B15" s="182"/>
      <c r="C15" s="182"/>
      <c r="D15" s="183"/>
      <c r="E15" s="35"/>
      <c r="F15" s="25"/>
      <c r="G15" s="36"/>
      <c r="H15" s="25"/>
      <c r="I15" s="26"/>
      <c r="J15" s="27"/>
      <c r="K15" s="36"/>
      <c r="L15" s="25"/>
      <c r="M15" s="36"/>
      <c r="N15" s="27"/>
      <c r="O15" s="36"/>
      <c r="P15" s="25"/>
      <c r="Q15" s="36"/>
      <c r="R15" s="25"/>
      <c r="S15" s="36"/>
      <c r="T15" s="25"/>
      <c r="U15" s="36"/>
      <c r="V15" s="28"/>
      <c r="W15" s="36"/>
      <c r="X15" s="25"/>
      <c r="Y15" s="29"/>
      <c r="Z15" s="35"/>
      <c r="AA15" s="25"/>
      <c r="AB15" s="36"/>
      <c r="AC15" s="25"/>
      <c r="AD15" s="36"/>
      <c r="AE15" s="25"/>
      <c r="AF15" s="36"/>
      <c r="AG15" s="37"/>
      <c r="AH15" s="30"/>
      <c r="AI15" s="35"/>
      <c r="AJ15" s="25"/>
      <c r="AK15" s="36"/>
      <c r="AL15" s="38"/>
      <c r="AM15" s="36"/>
      <c r="AN15" s="25"/>
      <c r="AO15" s="36"/>
      <c r="AP15" s="25"/>
      <c r="AQ15" s="36"/>
      <c r="AR15" s="25"/>
      <c r="AS15" s="36"/>
      <c r="AT15" s="25"/>
      <c r="AU15" s="36"/>
      <c r="AV15" s="25"/>
      <c r="AW15" s="36"/>
      <c r="AX15" s="38"/>
      <c r="AY15" s="31"/>
      <c r="AZ15" s="32"/>
      <c r="BA15" s="39"/>
    </row>
    <row r="16" spans="1:53" s="17" customFormat="1" ht="20.25">
      <c r="A16" s="20"/>
      <c r="B16" s="22" t="s">
        <v>79</v>
      </c>
      <c r="C16" s="22" t="s">
        <v>80</v>
      </c>
      <c r="D16" s="34"/>
      <c r="E16" s="35"/>
      <c r="F16" s="25"/>
      <c r="G16" s="36"/>
      <c r="H16" s="25"/>
      <c r="I16" s="26"/>
      <c r="J16" s="27"/>
      <c r="K16" s="36"/>
      <c r="L16" s="25"/>
      <c r="M16" s="36"/>
      <c r="N16" s="27"/>
      <c r="O16" s="36"/>
      <c r="P16" s="25"/>
      <c r="Q16" s="36"/>
      <c r="R16" s="25"/>
      <c r="S16" s="36"/>
      <c r="T16" s="25"/>
      <c r="U16" s="36"/>
      <c r="V16" s="28"/>
      <c r="W16" s="36"/>
      <c r="X16" s="25"/>
      <c r="Y16" s="29"/>
      <c r="Z16" s="35"/>
      <c r="AA16" s="25"/>
      <c r="AB16" s="36"/>
      <c r="AC16" s="25"/>
      <c r="AD16" s="36"/>
      <c r="AE16" s="25"/>
      <c r="AF16" s="36"/>
      <c r="AG16" s="37"/>
      <c r="AH16" s="30"/>
      <c r="AI16" s="35"/>
      <c r="AJ16" s="25"/>
      <c r="AK16" s="36"/>
      <c r="AL16" s="38"/>
      <c r="AM16" s="36"/>
      <c r="AN16" s="25"/>
      <c r="AO16" s="36"/>
      <c r="AP16" s="25"/>
      <c r="AQ16" s="36"/>
      <c r="AR16" s="25"/>
      <c r="AS16" s="36"/>
      <c r="AT16" s="25"/>
      <c r="AU16" s="36"/>
      <c r="AV16" s="25"/>
      <c r="AW16" s="36"/>
      <c r="AX16" s="38"/>
      <c r="AY16" s="31"/>
      <c r="AZ16" s="32"/>
      <c r="BA16" s="39"/>
    </row>
    <row r="17" spans="1:53" s="17" customFormat="1" ht="20.25">
      <c r="A17" s="20"/>
      <c r="B17" s="22" t="s">
        <v>81</v>
      </c>
      <c r="C17" s="22" t="s">
        <v>82</v>
      </c>
      <c r="D17" s="34"/>
      <c r="E17" s="35"/>
      <c r="F17" s="25"/>
      <c r="G17" s="36"/>
      <c r="H17" s="25"/>
      <c r="I17" s="26"/>
      <c r="J17" s="27"/>
      <c r="K17" s="36"/>
      <c r="L17" s="25"/>
      <c r="M17" s="36"/>
      <c r="N17" s="27"/>
      <c r="O17" s="36"/>
      <c r="P17" s="25"/>
      <c r="Q17" s="36"/>
      <c r="R17" s="25"/>
      <c r="S17" s="36"/>
      <c r="T17" s="25"/>
      <c r="U17" s="36"/>
      <c r="V17" s="28"/>
      <c r="W17" s="36"/>
      <c r="X17" s="25"/>
      <c r="Y17" s="29"/>
      <c r="Z17" s="35"/>
      <c r="AA17" s="25"/>
      <c r="AB17" s="36"/>
      <c r="AC17" s="25"/>
      <c r="AD17" s="36"/>
      <c r="AE17" s="25"/>
      <c r="AF17" s="36"/>
      <c r="AG17" s="37"/>
      <c r="AH17" s="30"/>
      <c r="AI17" s="35"/>
      <c r="AJ17" s="25"/>
      <c r="AK17" s="36"/>
      <c r="AL17" s="38"/>
      <c r="AM17" s="36"/>
      <c r="AN17" s="25"/>
      <c r="AO17" s="36"/>
      <c r="AP17" s="25"/>
      <c r="AQ17" s="36"/>
      <c r="AR17" s="25"/>
      <c r="AS17" s="36"/>
      <c r="AT17" s="25"/>
      <c r="AU17" s="36"/>
      <c r="AV17" s="25"/>
      <c r="AW17" s="36"/>
      <c r="AX17" s="38"/>
      <c r="AY17" s="31"/>
      <c r="AZ17" s="32"/>
      <c r="BA17" s="39"/>
    </row>
    <row r="18" spans="1:53" s="17" customFormat="1" ht="20.25">
      <c r="A18" s="20"/>
      <c r="B18" s="22" t="s">
        <v>20</v>
      </c>
      <c r="C18" s="179" t="s">
        <v>21</v>
      </c>
      <c r="D18" s="34"/>
      <c r="E18" s="35"/>
      <c r="F18" s="25"/>
      <c r="G18" s="36"/>
      <c r="H18" s="25"/>
      <c r="I18" s="26"/>
      <c r="J18" s="27"/>
      <c r="K18" s="36"/>
      <c r="L18" s="25"/>
      <c r="M18" s="36"/>
      <c r="N18" s="27"/>
      <c r="O18" s="36"/>
      <c r="P18" s="25"/>
      <c r="Q18" s="36"/>
      <c r="R18" s="25"/>
      <c r="S18" s="36"/>
      <c r="T18" s="25"/>
      <c r="U18" s="36"/>
      <c r="V18" s="28"/>
      <c r="W18" s="36"/>
      <c r="X18" s="25"/>
      <c r="Y18" s="29"/>
      <c r="Z18" s="35"/>
      <c r="AA18" s="25"/>
      <c r="AB18" s="36"/>
      <c r="AC18" s="25"/>
      <c r="AD18" s="36"/>
      <c r="AE18" s="25"/>
      <c r="AF18" s="36"/>
      <c r="AG18" s="37"/>
      <c r="AH18" s="30"/>
      <c r="AI18" s="35"/>
      <c r="AJ18" s="25"/>
      <c r="AK18" s="36"/>
      <c r="AL18" s="38"/>
      <c r="AM18" s="36"/>
      <c r="AN18" s="25"/>
      <c r="AO18" s="36"/>
      <c r="AP18" s="25"/>
      <c r="AQ18" s="36"/>
      <c r="AR18" s="25"/>
      <c r="AS18" s="36"/>
      <c r="AT18" s="25"/>
      <c r="AU18" s="36"/>
      <c r="AV18" s="25"/>
      <c r="AW18" s="36"/>
      <c r="AX18" s="38"/>
      <c r="AY18" s="31"/>
      <c r="AZ18" s="32"/>
      <c r="BA18" s="39"/>
    </row>
    <row r="19" spans="1:53" s="17" customFormat="1" ht="20.25">
      <c r="A19" s="20"/>
      <c r="B19" s="22" t="s">
        <v>83</v>
      </c>
      <c r="C19" s="17" t="s">
        <v>84</v>
      </c>
      <c r="D19" s="22"/>
      <c r="E19" s="35"/>
      <c r="F19" s="25"/>
      <c r="G19" s="36"/>
      <c r="H19" s="25"/>
      <c r="I19" s="26"/>
      <c r="J19" s="27"/>
      <c r="K19" s="36"/>
      <c r="L19" s="25"/>
      <c r="M19" s="36"/>
      <c r="N19" s="27"/>
      <c r="O19" s="36"/>
      <c r="P19" s="25"/>
      <c r="Q19" s="36"/>
      <c r="R19" s="25"/>
      <c r="S19" s="36"/>
      <c r="T19" s="25"/>
      <c r="U19" s="36"/>
      <c r="V19" s="28"/>
      <c r="W19" s="36"/>
      <c r="X19" s="25"/>
      <c r="Y19" s="29"/>
      <c r="Z19" s="35"/>
      <c r="AA19" s="25"/>
      <c r="AB19" s="36"/>
      <c r="AC19" s="25"/>
      <c r="AD19" s="36"/>
      <c r="AE19" s="25"/>
      <c r="AF19" s="36"/>
      <c r="AG19" s="37"/>
      <c r="AH19" s="30"/>
      <c r="AI19" s="35"/>
      <c r="AJ19" s="25"/>
      <c r="AK19" s="36"/>
      <c r="AL19" s="38"/>
      <c r="AM19" s="36"/>
      <c r="AN19" s="25"/>
      <c r="AO19" s="36"/>
      <c r="AP19" s="25"/>
      <c r="AQ19" s="36"/>
      <c r="AR19" s="25"/>
      <c r="AS19" s="36"/>
      <c r="AT19" s="25"/>
      <c r="AU19" s="36"/>
      <c r="AV19" s="25"/>
      <c r="AW19" s="36"/>
      <c r="AX19" s="38"/>
      <c r="AY19" s="31"/>
      <c r="AZ19" s="32"/>
      <c r="BA19" s="39"/>
    </row>
    <row r="20" spans="1:53" s="17" customFormat="1" ht="20.25">
      <c r="A20" s="40"/>
      <c r="B20" s="56" t="s">
        <v>13</v>
      </c>
      <c r="C20" s="41"/>
      <c r="D20" s="42"/>
      <c r="E20" s="43"/>
      <c r="F20" s="44"/>
      <c r="G20" s="45"/>
      <c r="H20" s="44"/>
      <c r="I20" s="46"/>
      <c r="J20" s="47"/>
      <c r="K20" s="45"/>
      <c r="L20" s="44"/>
      <c r="M20" s="45"/>
      <c r="N20" s="47"/>
      <c r="O20" s="45"/>
      <c r="P20" s="44"/>
      <c r="Q20" s="45"/>
      <c r="R20" s="44"/>
      <c r="S20" s="45"/>
      <c r="T20" s="44"/>
      <c r="U20" s="45"/>
      <c r="V20" s="48"/>
      <c r="W20" s="45"/>
      <c r="X20" s="44"/>
      <c r="Y20" s="49"/>
      <c r="Z20" s="43"/>
      <c r="AA20" s="44"/>
      <c r="AB20" s="45"/>
      <c r="AC20" s="44"/>
      <c r="AD20" s="45"/>
      <c r="AE20" s="44"/>
      <c r="AF20" s="45"/>
      <c r="AG20" s="50"/>
      <c r="AH20" s="51"/>
      <c r="AI20" s="43"/>
      <c r="AJ20" s="44"/>
      <c r="AK20" s="45"/>
      <c r="AL20" s="52"/>
      <c r="AM20" s="45"/>
      <c r="AN20" s="44"/>
      <c r="AO20" s="45"/>
      <c r="AP20" s="44"/>
      <c r="AQ20" s="45"/>
      <c r="AR20" s="44"/>
      <c r="AS20" s="45"/>
      <c r="AT20" s="44"/>
      <c r="AU20" s="45"/>
      <c r="AV20" s="44"/>
      <c r="AW20" s="45"/>
      <c r="AX20" s="52"/>
      <c r="AY20" s="53"/>
      <c r="AZ20" s="54"/>
      <c r="BA20" s="55"/>
    </row>
    <row r="21" spans="1:53" s="17" customFormat="1" ht="20.25">
      <c r="A21" s="40">
        <v>1</v>
      </c>
      <c r="B21" s="41" t="s">
        <v>36</v>
      </c>
      <c r="C21" s="41" t="s">
        <v>37</v>
      </c>
      <c r="D21" s="42"/>
      <c r="E21" s="43">
        <v>22</v>
      </c>
      <c r="F21" s="44">
        <f t="shared" si="0"/>
        <v>132</v>
      </c>
      <c r="G21" s="45"/>
      <c r="H21" s="44">
        <f t="shared" si="1"/>
        <v>0</v>
      </c>
      <c r="I21" s="46">
        <v>7</v>
      </c>
      <c r="J21" s="47">
        <f t="shared" si="2"/>
        <v>18</v>
      </c>
      <c r="K21" s="45"/>
      <c r="L21" s="44">
        <f t="shared" si="3"/>
        <v>0</v>
      </c>
      <c r="M21" s="45"/>
      <c r="N21" s="47">
        <f t="shared" si="4"/>
        <v>0</v>
      </c>
      <c r="O21" s="45"/>
      <c r="P21" s="44">
        <f t="shared" si="5"/>
        <v>0</v>
      </c>
      <c r="Q21" s="45">
        <v>5</v>
      </c>
      <c r="R21" s="44">
        <f t="shared" si="24"/>
        <v>10</v>
      </c>
      <c r="S21" s="45">
        <v>8</v>
      </c>
      <c r="T21" s="44">
        <f t="shared" si="6"/>
        <v>24</v>
      </c>
      <c r="U21" s="45">
        <v>5</v>
      </c>
      <c r="V21" s="48">
        <f t="shared" si="7"/>
        <v>5</v>
      </c>
      <c r="W21" s="45" t="s">
        <v>22</v>
      </c>
      <c r="X21" s="44">
        <f t="shared" si="8"/>
        <v>10</v>
      </c>
      <c r="Y21" s="49">
        <f t="shared" si="25"/>
        <v>199</v>
      </c>
      <c r="Z21" s="43"/>
      <c r="AA21" s="44">
        <f t="shared" si="9"/>
        <v>0</v>
      </c>
      <c r="AB21" s="45"/>
      <c r="AC21" s="44">
        <f t="shared" si="10"/>
        <v>0</v>
      </c>
      <c r="AD21" s="45"/>
      <c r="AE21" s="44">
        <f t="shared" si="11"/>
        <v>0</v>
      </c>
      <c r="AF21" s="45"/>
      <c r="AG21" s="50">
        <f t="shared" si="12"/>
        <v>0</v>
      </c>
      <c r="AH21" s="51">
        <f t="shared" si="13"/>
        <v>0</v>
      </c>
      <c r="AI21" s="43"/>
      <c r="AJ21" s="44">
        <f t="shared" si="14"/>
        <v>0</v>
      </c>
      <c r="AK21" s="45"/>
      <c r="AL21" s="52">
        <f t="shared" si="15"/>
        <v>0</v>
      </c>
      <c r="AM21" s="45"/>
      <c r="AN21" s="44">
        <f t="shared" si="16"/>
        <v>0</v>
      </c>
      <c r="AO21" s="45"/>
      <c r="AP21" s="44">
        <f t="shared" si="17"/>
        <v>0</v>
      </c>
      <c r="AQ21" s="45"/>
      <c r="AR21" s="44">
        <f t="shared" si="18"/>
        <v>0</v>
      </c>
      <c r="AS21" s="45"/>
      <c r="AT21" s="44">
        <f t="shared" si="19"/>
        <v>0</v>
      </c>
      <c r="AU21" s="45"/>
      <c r="AV21" s="44">
        <f t="shared" si="20"/>
        <v>0</v>
      </c>
      <c r="AW21" s="45">
        <v>3</v>
      </c>
      <c r="AX21" s="52">
        <f t="shared" si="21"/>
        <v>3</v>
      </c>
      <c r="AY21" s="53">
        <f t="shared" si="22"/>
        <v>3</v>
      </c>
      <c r="AZ21" s="54">
        <f t="shared" si="23"/>
        <v>202</v>
      </c>
      <c r="BA21" s="55"/>
    </row>
    <row r="22" spans="1:53" s="17" customFormat="1" ht="20.25">
      <c r="A22" s="40">
        <v>2</v>
      </c>
      <c r="B22" s="41" t="s">
        <v>38</v>
      </c>
      <c r="C22" s="41" t="s">
        <v>39</v>
      </c>
      <c r="D22" s="42"/>
      <c r="E22" s="43">
        <v>16</v>
      </c>
      <c r="F22" s="44">
        <f t="shared" si="0"/>
        <v>96</v>
      </c>
      <c r="G22" s="45"/>
      <c r="H22" s="44">
        <f t="shared" si="1"/>
        <v>0</v>
      </c>
      <c r="I22" s="46">
        <v>7</v>
      </c>
      <c r="J22" s="47">
        <f t="shared" si="2"/>
        <v>18</v>
      </c>
      <c r="K22" s="45"/>
      <c r="L22" s="44">
        <f t="shared" si="3"/>
        <v>0</v>
      </c>
      <c r="M22" s="45"/>
      <c r="N22" s="47">
        <f t="shared" si="4"/>
        <v>0</v>
      </c>
      <c r="O22" s="45"/>
      <c r="P22" s="44">
        <f t="shared" si="5"/>
        <v>0</v>
      </c>
      <c r="Q22" s="45">
        <v>5</v>
      </c>
      <c r="R22" s="44">
        <f t="shared" si="24"/>
        <v>10</v>
      </c>
      <c r="S22" s="45">
        <v>10</v>
      </c>
      <c r="T22" s="44">
        <f t="shared" si="6"/>
        <v>30</v>
      </c>
      <c r="U22" s="45"/>
      <c r="V22" s="48">
        <f t="shared" si="7"/>
        <v>0</v>
      </c>
      <c r="W22" s="45" t="s">
        <v>22</v>
      </c>
      <c r="X22" s="44">
        <f t="shared" si="8"/>
        <v>10</v>
      </c>
      <c r="Y22" s="49">
        <f t="shared" si="25"/>
        <v>164</v>
      </c>
      <c r="Z22" s="43" t="s">
        <v>22</v>
      </c>
      <c r="AA22" s="44">
        <f t="shared" si="9"/>
        <v>6</v>
      </c>
      <c r="AB22" s="45"/>
      <c r="AC22" s="44">
        <f t="shared" si="10"/>
        <v>0</v>
      </c>
      <c r="AD22" s="45"/>
      <c r="AE22" s="44">
        <f t="shared" si="11"/>
        <v>0</v>
      </c>
      <c r="AF22" s="45"/>
      <c r="AG22" s="50">
        <f t="shared" si="12"/>
        <v>0</v>
      </c>
      <c r="AH22" s="51">
        <f t="shared" si="13"/>
        <v>6</v>
      </c>
      <c r="AI22" s="43"/>
      <c r="AJ22" s="44">
        <f t="shared" si="14"/>
        <v>0</v>
      </c>
      <c r="AK22" s="45" t="s">
        <v>22</v>
      </c>
      <c r="AL22" s="52">
        <f t="shared" si="15"/>
        <v>12</v>
      </c>
      <c r="AM22" s="45"/>
      <c r="AN22" s="44">
        <f t="shared" si="16"/>
        <v>0</v>
      </c>
      <c r="AO22" s="45"/>
      <c r="AP22" s="44">
        <f t="shared" si="17"/>
        <v>0</v>
      </c>
      <c r="AQ22" s="45"/>
      <c r="AR22" s="44">
        <f t="shared" si="18"/>
        <v>0</v>
      </c>
      <c r="AS22" s="45"/>
      <c r="AT22" s="44">
        <f t="shared" si="19"/>
        <v>0</v>
      </c>
      <c r="AU22" s="45"/>
      <c r="AV22" s="44">
        <f t="shared" si="20"/>
        <v>0</v>
      </c>
      <c r="AW22" s="45">
        <v>2</v>
      </c>
      <c r="AX22" s="52">
        <f t="shared" si="21"/>
        <v>2</v>
      </c>
      <c r="AY22" s="53">
        <f t="shared" si="22"/>
        <v>14</v>
      </c>
      <c r="AZ22" s="54">
        <f t="shared" si="23"/>
        <v>184</v>
      </c>
      <c r="BA22" s="55"/>
    </row>
    <row r="23" spans="1:53" s="17" customFormat="1" ht="20.25">
      <c r="A23" s="40">
        <v>3</v>
      </c>
      <c r="B23" s="105" t="s">
        <v>40</v>
      </c>
      <c r="C23" s="41" t="s">
        <v>78</v>
      </c>
      <c r="D23" s="42"/>
      <c r="E23" s="43">
        <v>18</v>
      </c>
      <c r="F23" s="44">
        <f t="shared" si="0"/>
        <v>108</v>
      </c>
      <c r="G23" s="45"/>
      <c r="H23" s="44">
        <f t="shared" si="1"/>
        <v>0</v>
      </c>
      <c r="I23" s="46">
        <v>3</v>
      </c>
      <c r="J23" s="47">
        <f t="shared" si="2"/>
        <v>9</v>
      </c>
      <c r="K23" s="45"/>
      <c r="L23" s="44">
        <f t="shared" si="3"/>
        <v>0</v>
      </c>
      <c r="M23" s="45"/>
      <c r="N23" s="47">
        <f t="shared" si="4"/>
        <v>0</v>
      </c>
      <c r="O23" s="45"/>
      <c r="P23" s="44">
        <f t="shared" si="5"/>
        <v>0</v>
      </c>
      <c r="Q23" s="45">
        <v>5</v>
      </c>
      <c r="R23" s="44">
        <f t="shared" si="24"/>
        <v>10</v>
      </c>
      <c r="S23" s="45">
        <v>5</v>
      </c>
      <c r="T23" s="44">
        <f t="shared" si="6"/>
        <v>15</v>
      </c>
      <c r="U23" s="45">
        <v>4</v>
      </c>
      <c r="V23" s="48">
        <f t="shared" si="7"/>
        <v>4</v>
      </c>
      <c r="W23" s="45"/>
      <c r="X23" s="44">
        <f t="shared" si="8"/>
        <v>0</v>
      </c>
      <c r="Y23" s="49">
        <f t="shared" si="25"/>
        <v>146</v>
      </c>
      <c r="Z23" s="43" t="s">
        <v>22</v>
      </c>
      <c r="AA23" s="44">
        <f t="shared" si="9"/>
        <v>6</v>
      </c>
      <c r="AB23" s="45"/>
      <c r="AC23" s="44">
        <f t="shared" si="10"/>
        <v>0</v>
      </c>
      <c r="AD23" s="45">
        <v>1</v>
      </c>
      <c r="AE23" s="44">
        <f t="shared" si="11"/>
        <v>3</v>
      </c>
      <c r="AF23" s="45"/>
      <c r="AG23" s="50">
        <f t="shared" si="12"/>
        <v>0</v>
      </c>
      <c r="AH23" s="51">
        <f t="shared" si="13"/>
        <v>9</v>
      </c>
      <c r="AI23" s="43"/>
      <c r="AJ23" s="44">
        <f t="shared" si="14"/>
        <v>0</v>
      </c>
      <c r="AK23" s="45" t="s">
        <v>22</v>
      </c>
      <c r="AL23" s="52">
        <f t="shared" si="15"/>
        <v>12</v>
      </c>
      <c r="AM23" s="45"/>
      <c r="AN23" s="44">
        <f t="shared" si="16"/>
        <v>0</v>
      </c>
      <c r="AO23" s="45"/>
      <c r="AP23" s="44">
        <f t="shared" si="17"/>
        <v>0</v>
      </c>
      <c r="AQ23" s="45"/>
      <c r="AR23" s="44">
        <f t="shared" si="18"/>
        <v>0</v>
      </c>
      <c r="AS23" s="45"/>
      <c r="AT23" s="44">
        <f t="shared" si="19"/>
        <v>0</v>
      </c>
      <c r="AU23" s="45"/>
      <c r="AV23" s="44">
        <f t="shared" si="20"/>
        <v>0</v>
      </c>
      <c r="AW23" s="45">
        <v>1</v>
      </c>
      <c r="AX23" s="52">
        <f t="shared" si="21"/>
        <v>1</v>
      </c>
      <c r="AY23" s="53">
        <f t="shared" si="22"/>
        <v>13</v>
      </c>
      <c r="AZ23" s="54">
        <f t="shared" si="23"/>
        <v>168</v>
      </c>
      <c r="BA23" s="55"/>
    </row>
    <row r="24" spans="1:53" s="17" customFormat="1" ht="20.25">
      <c r="A24" s="40">
        <v>4</v>
      </c>
      <c r="B24" s="41" t="s">
        <v>41</v>
      </c>
      <c r="C24" s="41" t="s">
        <v>42</v>
      </c>
      <c r="D24" s="42"/>
      <c r="E24" s="43">
        <v>14</v>
      </c>
      <c r="F24" s="44">
        <f t="shared" si="0"/>
        <v>84</v>
      </c>
      <c r="G24" s="45"/>
      <c r="H24" s="44">
        <f t="shared" si="1"/>
        <v>0</v>
      </c>
      <c r="I24" s="46">
        <v>5</v>
      </c>
      <c r="J24" s="47">
        <f t="shared" si="2"/>
        <v>14</v>
      </c>
      <c r="K24" s="45"/>
      <c r="L24" s="44">
        <f t="shared" si="3"/>
        <v>0</v>
      </c>
      <c r="M24" s="45"/>
      <c r="N24" s="47">
        <f t="shared" si="4"/>
        <v>0</v>
      </c>
      <c r="O24" s="45"/>
      <c r="P24" s="44">
        <f t="shared" si="5"/>
        <v>0</v>
      </c>
      <c r="Q24" s="45">
        <v>5</v>
      </c>
      <c r="R24" s="44">
        <f t="shared" si="24"/>
        <v>10</v>
      </c>
      <c r="S24" s="45">
        <v>4</v>
      </c>
      <c r="T24" s="44">
        <f t="shared" si="6"/>
        <v>12</v>
      </c>
      <c r="U24" s="45"/>
      <c r="V24" s="48">
        <f t="shared" si="7"/>
        <v>0</v>
      </c>
      <c r="W24" s="45" t="s">
        <v>22</v>
      </c>
      <c r="X24" s="44">
        <f t="shared" si="8"/>
        <v>10</v>
      </c>
      <c r="Y24" s="49">
        <f t="shared" si="25"/>
        <v>130</v>
      </c>
      <c r="Z24" s="43" t="s">
        <v>22</v>
      </c>
      <c r="AA24" s="44">
        <f t="shared" si="9"/>
        <v>6</v>
      </c>
      <c r="AB24" s="45"/>
      <c r="AC24" s="44">
        <f t="shared" si="10"/>
        <v>0</v>
      </c>
      <c r="AD24" s="45"/>
      <c r="AE24" s="44">
        <f t="shared" si="11"/>
        <v>0</v>
      </c>
      <c r="AF24" s="45"/>
      <c r="AG24" s="50">
        <f t="shared" si="12"/>
        <v>0</v>
      </c>
      <c r="AH24" s="51">
        <f t="shared" si="13"/>
        <v>6</v>
      </c>
      <c r="AI24" s="43"/>
      <c r="AJ24" s="44">
        <f t="shared" si="14"/>
        <v>0</v>
      </c>
      <c r="AK24" s="45" t="s">
        <v>22</v>
      </c>
      <c r="AL24" s="52">
        <f t="shared" si="15"/>
        <v>12</v>
      </c>
      <c r="AM24" s="45"/>
      <c r="AN24" s="44">
        <f t="shared" si="16"/>
        <v>0</v>
      </c>
      <c r="AO24" s="45"/>
      <c r="AP24" s="44">
        <f t="shared" si="17"/>
        <v>0</v>
      </c>
      <c r="AQ24" s="45">
        <v>2</v>
      </c>
      <c r="AR24" s="44">
        <f t="shared" si="18"/>
        <v>2</v>
      </c>
      <c r="AS24" s="45"/>
      <c r="AT24" s="44">
        <f t="shared" si="19"/>
        <v>0</v>
      </c>
      <c r="AU24" s="45"/>
      <c r="AV24" s="44">
        <f t="shared" si="20"/>
        <v>0</v>
      </c>
      <c r="AW24" s="45"/>
      <c r="AX24" s="52">
        <f t="shared" si="21"/>
        <v>0</v>
      </c>
      <c r="AY24" s="53">
        <f t="shared" si="22"/>
        <v>14</v>
      </c>
      <c r="AZ24" s="54">
        <f t="shared" si="23"/>
        <v>150</v>
      </c>
      <c r="BA24" s="55"/>
    </row>
    <row r="25" spans="1:53" s="17" customFormat="1" ht="20.25">
      <c r="A25" s="40">
        <v>5</v>
      </c>
      <c r="B25" s="41" t="s">
        <v>178</v>
      </c>
      <c r="C25" s="41" t="s">
        <v>179</v>
      </c>
      <c r="D25" s="42"/>
      <c r="E25" s="43">
        <v>9</v>
      </c>
      <c r="F25" s="44">
        <f t="shared" si="0"/>
        <v>54</v>
      </c>
      <c r="G25" s="45"/>
      <c r="H25" s="44">
        <f t="shared" si="1"/>
        <v>0</v>
      </c>
      <c r="I25" s="46"/>
      <c r="J25" s="47">
        <f t="shared" si="2"/>
        <v>0</v>
      </c>
      <c r="K25" s="45"/>
      <c r="L25" s="44">
        <f t="shared" si="3"/>
        <v>0</v>
      </c>
      <c r="M25" s="45"/>
      <c r="N25" s="47">
        <f t="shared" si="4"/>
        <v>0</v>
      </c>
      <c r="O25" s="45"/>
      <c r="P25" s="44">
        <f t="shared" si="5"/>
        <v>0</v>
      </c>
      <c r="Q25" s="45">
        <v>5</v>
      </c>
      <c r="R25" s="44">
        <f t="shared" si="24"/>
        <v>10</v>
      </c>
      <c r="S25" s="45"/>
      <c r="T25" s="44">
        <f t="shared" si="6"/>
        <v>0</v>
      </c>
      <c r="U25" s="45"/>
      <c r="V25" s="48">
        <f t="shared" si="7"/>
        <v>0</v>
      </c>
      <c r="W25" s="45"/>
      <c r="X25" s="44">
        <f t="shared" si="8"/>
        <v>0</v>
      </c>
      <c r="Y25" s="49">
        <f t="shared" si="25"/>
        <v>64</v>
      </c>
      <c r="Z25" s="43"/>
      <c r="AA25" s="44">
        <f t="shared" si="9"/>
        <v>0</v>
      </c>
      <c r="AB25" s="45"/>
      <c r="AC25" s="44">
        <f t="shared" si="10"/>
        <v>0</v>
      </c>
      <c r="AD25" s="45">
        <v>2</v>
      </c>
      <c r="AE25" s="44">
        <f t="shared" si="11"/>
        <v>6</v>
      </c>
      <c r="AF25" s="45"/>
      <c r="AG25" s="50">
        <f t="shared" si="12"/>
        <v>0</v>
      </c>
      <c r="AH25" s="51">
        <f t="shared" si="13"/>
        <v>6</v>
      </c>
      <c r="AI25" s="43"/>
      <c r="AJ25" s="44">
        <f t="shared" si="14"/>
        <v>0</v>
      </c>
      <c r="AK25" s="45" t="s">
        <v>22</v>
      </c>
      <c r="AL25" s="52">
        <f t="shared" si="15"/>
        <v>12</v>
      </c>
      <c r="AM25" s="45"/>
      <c r="AN25" s="44">
        <f t="shared" si="16"/>
        <v>0</v>
      </c>
      <c r="AO25" s="45"/>
      <c r="AP25" s="44">
        <f t="shared" si="17"/>
        <v>0</v>
      </c>
      <c r="AQ25" s="45">
        <v>2</v>
      </c>
      <c r="AR25" s="44">
        <f t="shared" si="18"/>
        <v>2</v>
      </c>
      <c r="AS25" s="45"/>
      <c r="AT25" s="44">
        <f t="shared" si="19"/>
        <v>0</v>
      </c>
      <c r="AU25" s="45"/>
      <c r="AV25" s="44">
        <f t="shared" si="20"/>
        <v>0</v>
      </c>
      <c r="AW25" s="45"/>
      <c r="AX25" s="52">
        <f t="shared" si="21"/>
        <v>0</v>
      </c>
      <c r="AY25" s="53">
        <f t="shared" si="22"/>
        <v>14</v>
      </c>
      <c r="AZ25" s="54">
        <f t="shared" si="23"/>
        <v>84</v>
      </c>
      <c r="BA25" s="55"/>
    </row>
    <row r="26" spans="1:53" s="17" customFormat="1" ht="20.25">
      <c r="A26" s="40"/>
      <c r="B26" s="56" t="s">
        <v>14</v>
      </c>
      <c r="C26" s="41"/>
      <c r="D26" s="42"/>
      <c r="E26" s="43"/>
      <c r="F26" s="44"/>
      <c r="G26" s="45"/>
      <c r="H26" s="44"/>
      <c r="I26" s="46"/>
      <c r="J26" s="47"/>
      <c r="K26" s="45"/>
      <c r="L26" s="44"/>
      <c r="M26" s="45"/>
      <c r="N26" s="47"/>
      <c r="O26" s="45"/>
      <c r="P26" s="44"/>
      <c r="Q26" s="45"/>
      <c r="R26" s="44"/>
      <c r="S26" s="45"/>
      <c r="T26" s="44"/>
      <c r="U26" s="45"/>
      <c r="V26" s="48"/>
      <c r="W26" s="45"/>
      <c r="X26" s="44"/>
      <c r="Y26" s="49"/>
      <c r="Z26" s="43"/>
      <c r="AA26" s="44"/>
      <c r="AB26" s="45"/>
      <c r="AC26" s="44"/>
      <c r="AD26" s="45"/>
      <c r="AE26" s="44"/>
      <c r="AF26" s="45"/>
      <c r="AG26" s="50"/>
      <c r="AH26" s="51"/>
      <c r="AI26" s="43"/>
      <c r="AJ26" s="44"/>
      <c r="AK26" s="45"/>
      <c r="AL26" s="52"/>
      <c r="AM26" s="45"/>
      <c r="AN26" s="44"/>
      <c r="AO26" s="45"/>
      <c r="AP26" s="44"/>
      <c r="AQ26" s="45"/>
      <c r="AR26" s="44"/>
      <c r="AS26" s="45"/>
      <c r="AT26" s="44"/>
      <c r="AU26" s="45"/>
      <c r="AV26" s="44"/>
      <c r="AW26" s="45"/>
      <c r="AX26" s="52"/>
      <c r="AY26" s="53"/>
      <c r="AZ26" s="54"/>
      <c r="BA26" s="55"/>
    </row>
    <row r="27" spans="1:53" s="17" customFormat="1" ht="20.25">
      <c r="A27" s="40">
        <v>1</v>
      </c>
      <c r="B27" s="41" t="s">
        <v>43</v>
      </c>
      <c r="C27" s="41" t="s">
        <v>44</v>
      </c>
      <c r="D27" s="42"/>
      <c r="E27" s="43">
        <v>23</v>
      </c>
      <c r="F27" s="44">
        <f t="shared" si="0"/>
        <v>138</v>
      </c>
      <c r="G27" s="45"/>
      <c r="H27" s="44">
        <f t="shared" si="1"/>
        <v>0</v>
      </c>
      <c r="I27" s="46">
        <v>8</v>
      </c>
      <c r="J27" s="47">
        <f t="shared" si="2"/>
        <v>20</v>
      </c>
      <c r="K27" s="45"/>
      <c r="L27" s="44">
        <f t="shared" si="3"/>
        <v>0</v>
      </c>
      <c r="M27" s="45"/>
      <c r="N27" s="47">
        <f t="shared" si="4"/>
        <v>0</v>
      </c>
      <c r="O27" s="45"/>
      <c r="P27" s="44">
        <f t="shared" si="5"/>
        <v>0</v>
      </c>
      <c r="Q27" s="45">
        <v>5</v>
      </c>
      <c r="R27" s="44">
        <v>10</v>
      </c>
      <c r="S27" s="45">
        <v>14</v>
      </c>
      <c r="T27" s="44">
        <v>42</v>
      </c>
      <c r="U27" s="45">
        <v>3</v>
      </c>
      <c r="V27" s="48">
        <v>3</v>
      </c>
      <c r="W27" s="45" t="s">
        <v>22</v>
      </c>
      <c r="X27" s="44">
        <f t="shared" si="8"/>
        <v>10</v>
      </c>
      <c r="Y27" s="49">
        <v>223</v>
      </c>
      <c r="Z27" s="43" t="s">
        <v>183</v>
      </c>
      <c r="AA27" s="44">
        <f t="shared" si="9"/>
        <v>6</v>
      </c>
      <c r="AB27" s="45"/>
      <c r="AC27" s="44">
        <f t="shared" si="10"/>
        <v>0</v>
      </c>
      <c r="AD27" s="45"/>
      <c r="AE27" s="44">
        <f t="shared" si="11"/>
        <v>0</v>
      </c>
      <c r="AF27" s="45"/>
      <c r="AG27" s="50">
        <f t="shared" si="12"/>
        <v>0</v>
      </c>
      <c r="AH27" s="51">
        <f t="shared" si="13"/>
        <v>6</v>
      </c>
      <c r="AI27" s="43"/>
      <c r="AJ27" s="44">
        <f t="shared" si="14"/>
        <v>0</v>
      </c>
      <c r="AK27" s="45"/>
      <c r="AL27" s="52">
        <f t="shared" si="15"/>
        <v>0</v>
      </c>
      <c r="AM27" s="45"/>
      <c r="AN27" s="44">
        <f t="shared" si="16"/>
        <v>0</v>
      </c>
      <c r="AO27" s="45"/>
      <c r="AP27" s="44">
        <f t="shared" si="17"/>
        <v>0</v>
      </c>
      <c r="AQ27" s="45"/>
      <c r="AR27" s="44">
        <f t="shared" si="18"/>
        <v>0</v>
      </c>
      <c r="AS27" s="45"/>
      <c r="AT27" s="44">
        <f t="shared" si="19"/>
        <v>0</v>
      </c>
      <c r="AU27" s="45"/>
      <c r="AV27" s="44">
        <f t="shared" si="20"/>
        <v>0</v>
      </c>
      <c r="AW27" s="45">
        <v>2</v>
      </c>
      <c r="AX27" s="52">
        <f t="shared" si="21"/>
        <v>2</v>
      </c>
      <c r="AY27" s="53">
        <f t="shared" si="22"/>
        <v>2</v>
      </c>
      <c r="AZ27" s="54">
        <v>231</v>
      </c>
      <c r="BA27" s="55"/>
    </row>
    <row r="28" spans="1:53" s="17" customFormat="1" ht="20.25">
      <c r="A28" s="40">
        <v>2</v>
      </c>
      <c r="B28" s="41" t="s">
        <v>45</v>
      </c>
      <c r="C28" s="41" t="s">
        <v>46</v>
      </c>
      <c r="D28" s="42"/>
      <c r="E28" s="43">
        <v>16</v>
      </c>
      <c r="F28" s="44">
        <f t="shared" si="0"/>
        <v>96</v>
      </c>
      <c r="G28" s="45"/>
      <c r="H28" s="44">
        <f t="shared" si="1"/>
        <v>0</v>
      </c>
      <c r="I28" s="46">
        <v>14</v>
      </c>
      <c r="J28" s="47">
        <f t="shared" si="2"/>
        <v>32</v>
      </c>
      <c r="K28" s="45"/>
      <c r="L28" s="44">
        <f t="shared" si="3"/>
        <v>0</v>
      </c>
      <c r="M28" s="45"/>
      <c r="N28" s="47">
        <f t="shared" ref="N28:N62" si="26">IF(M28&lt;=4,M28*3,12+(M28-4)*3*2/3)</f>
        <v>0</v>
      </c>
      <c r="O28" s="45"/>
      <c r="P28" s="44">
        <f t="shared" si="5"/>
        <v>0</v>
      </c>
      <c r="Q28" s="45">
        <v>5</v>
      </c>
      <c r="R28" s="44">
        <f t="shared" si="24"/>
        <v>10</v>
      </c>
      <c r="S28" s="45">
        <v>10</v>
      </c>
      <c r="T28" s="44">
        <v>30</v>
      </c>
      <c r="U28" s="45">
        <v>1</v>
      </c>
      <c r="V28" s="48">
        <f t="shared" si="7"/>
        <v>1</v>
      </c>
      <c r="W28" s="45" t="s">
        <v>22</v>
      </c>
      <c r="X28" s="44">
        <f t="shared" si="8"/>
        <v>10</v>
      </c>
      <c r="Y28" s="49">
        <v>179</v>
      </c>
      <c r="Z28" s="43" t="s">
        <v>22</v>
      </c>
      <c r="AA28" s="44">
        <f t="shared" si="9"/>
        <v>6</v>
      </c>
      <c r="AB28" s="45"/>
      <c r="AC28" s="44">
        <f t="shared" si="10"/>
        <v>0</v>
      </c>
      <c r="AD28" s="45"/>
      <c r="AE28" s="44">
        <f t="shared" si="11"/>
        <v>0</v>
      </c>
      <c r="AF28" s="45"/>
      <c r="AG28" s="50">
        <f t="shared" si="12"/>
        <v>0</v>
      </c>
      <c r="AH28" s="51">
        <f t="shared" si="13"/>
        <v>6</v>
      </c>
      <c r="AI28" s="43"/>
      <c r="AJ28" s="44">
        <f t="shared" si="14"/>
        <v>0</v>
      </c>
      <c r="AK28" s="45"/>
      <c r="AL28" s="52">
        <f t="shared" si="15"/>
        <v>0</v>
      </c>
      <c r="AM28" s="45"/>
      <c r="AN28" s="44">
        <f t="shared" si="16"/>
        <v>0</v>
      </c>
      <c r="AO28" s="45"/>
      <c r="AP28" s="44">
        <f t="shared" si="17"/>
        <v>0</v>
      </c>
      <c r="AQ28" s="45"/>
      <c r="AR28" s="44">
        <f t="shared" si="18"/>
        <v>0</v>
      </c>
      <c r="AS28" s="45"/>
      <c r="AT28" s="44">
        <f t="shared" si="19"/>
        <v>0</v>
      </c>
      <c r="AU28" s="45"/>
      <c r="AV28" s="44">
        <f t="shared" si="20"/>
        <v>0</v>
      </c>
      <c r="AW28" s="45">
        <v>1</v>
      </c>
      <c r="AX28" s="52">
        <v>1</v>
      </c>
      <c r="AY28" s="53">
        <v>1</v>
      </c>
      <c r="AZ28" s="54">
        <v>186</v>
      </c>
      <c r="BA28" s="55"/>
    </row>
    <row r="29" spans="1:53" s="17" customFormat="1" ht="20.25">
      <c r="A29" s="40"/>
      <c r="B29" s="56" t="s">
        <v>15</v>
      </c>
      <c r="C29" s="41"/>
      <c r="D29" s="42"/>
      <c r="E29" s="43"/>
      <c r="F29" s="44"/>
      <c r="G29" s="45"/>
      <c r="H29" s="44"/>
      <c r="I29" s="46"/>
      <c r="J29" s="47"/>
      <c r="K29" s="45"/>
      <c r="L29" s="44"/>
      <c r="M29" s="45"/>
      <c r="N29" s="47"/>
      <c r="O29" s="45"/>
      <c r="P29" s="44"/>
      <c r="Q29" s="45"/>
      <c r="R29" s="44"/>
      <c r="S29" s="45"/>
      <c r="T29" s="44"/>
      <c r="U29" s="45"/>
      <c r="V29" s="48"/>
      <c r="W29" s="45"/>
      <c r="X29" s="44"/>
      <c r="Y29" s="49"/>
      <c r="Z29" s="43"/>
      <c r="AA29" s="44"/>
      <c r="AB29" s="45"/>
      <c r="AC29" s="44"/>
      <c r="AD29" s="45"/>
      <c r="AE29" s="44"/>
      <c r="AF29" s="45"/>
      <c r="AG29" s="50"/>
      <c r="AH29" s="51"/>
      <c r="AI29" s="43"/>
      <c r="AJ29" s="44"/>
      <c r="AK29" s="45"/>
      <c r="AL29" s="52"/>
      <c r="AM29" s="45"/>
      <c r="AN29" s="44"/>
      <c r="AO29" s="45"/>
      <c r="AP29" s="44"/>
      <c r="AQ29" s="45"/>
      <c r="AR29" s="44"/>
      <c r="AS29" s="45"/>
      <c r="AT29" s="44"/>
      <c r="AU29" s="45"/>
      <c r="AV29" s="44"/>
      <c r="AW29" s="45"/>
      <c r="AX29" s="52"/>
      <c r="AY29" s="53"/>
      <c r="AZ29" s="54"/>
      <c r="BA29" s="55"/>
    </row>
    <row r="30" spans="1:53" s="17" customFormat="1" ht="20.25">
      <c r="A30" s="40">
        <v>1</v>
      </c>
      <c r="B30" s="41" t="s">
        <v>32</v>
      </c>
      <c r="C30" s="41" t="s">
        <v>47</v>
      </c>
      <c r="D30" s="42"/>
      <c r="E30" s="43">
        <v>30</v>
      </c>
      <c r="F30" s="44">
        <f t="shared" si="0"/>
        <v>180</v>
      </c>
      <c r="G30" s="45"/>
      <c r="H30" s="44">
        <f t="shared" si="1"/>
        <v>0</v>
      </c>
      <c r="I30" s="46">
        <v>4</v>
      </c>
      <c r="J30" s="47">
        <f t="shared" si="2"/>
        <v>12</v>
      </c>
      <c r="K30" s="45"/>
      <c r="L30" s="44">
        <f t="shared" si="3"/>
        <v>0</v>
      </c>
      <c r="M30" s="45"/>
      <c r="N30" s="47">
        <f t="shared" si="26"/>
        <v>0</v>
      </c>
      <c r="O30" s="45"/>
      <c r="P30" s="44">
        <f t="shared" si="5"/>
        <v>0</v>
      </c>
      <c r="Q30" s="45">
        <v>5</v>
      </c>
      <c r="R30" s="44">
        <f t="shared" si="24"/>
        <v>10</v>
      </c>
      <c r="S30" s="45">
        <v>17</v>
      </c>
      <c r="T30" s="44">
        <f t="shared" si="6"/>
        <v>51</v>
      </c>
      <c r="U30" s="45"/>
      <c r="V30" s="48">
        <f t="shared" si="7"/>
        <v>0</v>
      </c>
      <c r="W30" s="45" t="s">
        <v>22</v>
      </c>
      <c r="X30" s="44">
        <f t="shared" si="8"/>
        <v>10</v>
      </c>
      <c r="Y30" s="49">
        <f t="shared" si="25"/>
        <v>263</v>
      </c>
      <c r="Z30" s="43" t="s">
        <v>22</v>
      </c>
      <c r="AA30" s="44">
        <f t="shared" si="9"/>
        <v>6</v>
      </c>
      <c r="AB30" s="45"/>
      <c r="AC30" s="44">
        <f t="shared" si="10"/>
        <v>0</v>
      </c>
      <c r="AD30" s="45"/>
      <c r="AE30" s="44">
        <f t="shared" si="11"/>
        <v>0</v>
      </c>
      <c r="AF30" s="45"/>
      <c r="AG30" s="50">
        <f t="shared" si="12"/>
        <v>0</v>
      </c>
      <c r="AH30" s="51">
        <f t="shared" si="13"/>
        <v>6</v>
      </c>
      <c r="AI30" s="43"/>
      <c r="AJ30" s="44">
        <f t="shared" si="14"/>
        <v>0</v>
      </c>
      <c r="AK30" s="45"/>
      <c r="AL30" s="52">
        <f t="shared" si="15"/>
        <v>0</v>
      </c>
      <c r="AM30" s="45"/>
      <c r="AN30" s="44">
        <f t="shared" si="16"/>
        <v>0</v>
      </c>
      <c r="AO30" s="45"/>
      <c r="AP30" s="44">
        <f t="shared" si="17"/>
        <v>0</v>
      </c>
      <c r="AQ30" s="45"/>
      <c r="AR30" s="44">
        <f t="shared" si="18"/>
        <v>0</v>
      </c>
      <c r="AS30" s="45"/>
      <c r="AT30" s="44">
        <f t="shared" si="19"/>
        <v>0</v>
      </c>
      <c r="AU30" s="45"/>
      <c r="AV30" s="44">
        <f t="shared" si="20"/>
        <v>0</v>
      </c>
      <c r="AW30" s="45">
        <v>3</v>
      </c>
      <c r="AX30" s="52">
        <f t="shared" si="21"/>
        <v>3</v>
      </c>
      <c r="AY30" s="53">
        <f t="shared" si="22"/>
        <v>3</v>
      </c>
      <c r="AZ30" s="54">
        <f t="shared" ref="AZ30:AZ36" si="27">Y30+AH30+AY30</f>
        <v>272</v>
      </c>
      <c r="BA30" s="55"/>
    </row>
    <row r="31" spans="1:53" s="17" customFormat="1" ht="20.25">
      <c r="A31" s="40">
        <v>2</v>
      </c>
      <c r="B31" s="41" t="s">
        <v>48</v>
      </c>
      <c r="C31" s="41" t="s">
        <v>49</v>
      </c>
      <c r="D31" s="42"/>
      <c r="E31" s="43">
        <v>26</v>
      </c>
      <c r="F31" s="44">
        <f t="shared" si="0"/>
        <v>156</v>
      </c>
      <c r="G31" s="45"/>
      <c r="H31" s="44">
        <f t="shared" si="1"/>
        <v>0</v>
      </c>
      <c r="I31" s="46">
        <v>3</v>
      </c>
      <c r="J31" s="47">
        <f t="shared" si="2"/>
        <v>9</v>
      </c>
      <c r="K31" s="45"/>
      <c r="L31" s="44">
        <f t="shared" si="3"/>
        <v>0</v>
      </c>
      <c r="M31" s="45"/>
      <c r="N31" s="47">
        <f t="shared" si="26"/>
        <v>0</v>
      </c>
      <c r="O31" s="45"/>
      <c r="P31" s="44">
        <f t="shared" si="5"/>
        <v>0</v>
      </c>
      <c r="Q31" s="45">
        <v>5</v>
      </c>
      <c r="R31" s="44">
        <f t="shared" si="24"/>
        <v>10</v>
      </c>
      <c r="S31" s="45">
        <v>12</v>
      </c>
      <c r="T31" s="44">
        <f t="shared" si="6"/>
        <v>36</v>
      </c>
      <c r="U31" s="45">
        <v>1</v>
      </c>
      <c r="V31" s="48">
        <f t="shared" si="7"/>
        <v>1</v>
      </c>
      <c r="W31" s="45" t="s">
        <v>22</v>
      </c>
      <c r="X31" s="44">
        <f t="shared" si="8"/>
        <v>10</v>
      </c>
      <c r="Y31" s="49">
        <f t="shared" si="25"/>
        <v>222</v>
      </c>
      <c r="Z31" s="43" t="s">
        <v>22</v>
      </c>
      <c r="AA31" s="44">
        <f t="shared" si="9"/>
        <v>6</v>
      </c>
      <c r="AB31" s="45"/>
      <c r="AC31" s="44">
        <f t="shared" si="10"/>
        <v>0</v>
      </c>
      <c r="AD31" s="45"/>
      <c r="AE31" s="44">
        <f t="shared" si="11"/>
        <v>0</v>
      </c>
      <c r="AF31" s="45"/>
      <c r="AG31" s="50">
        <f t="shared" si="12"/>
        <v>0</v>
      </c>
      <c r="AH31" s="51">
        <f t="shared" si="13"/>
        <v>6</v>
      </c>
      <c r="AI31" s="43"/>
      <c r="AJ31" s="44">
        <f t="shared" si="14"/>
        <v>0</v>
      </c>
      <c r="AK31" s="45" t="s">
        <v>22</v>
      </c>
      <c r="AL31" s="52">
        <f t="shared" si="15"/>
        <v>12</v>
      </c>
      <c r="AM31" s="45"/>
      <c r="AN31" s="44">
        <f t="shared" si="16"/>
        <v>0</v>
      </c>
      <c r="AO31" s="45"/>
      <c r="AP31" s="44">
        <f t="shared" si="17"/>
        <v>0</v>
      </c>
      <c r="AQ31" s="45"/>
      <c r="AR31" s="44">
        <f t="shared" si="18"/>
        <v>0</v>
      </c>
      <c r="AS31" s="45"/>
      <c r="AT31" s="44">
        <f t="shared" si="19"/>
        <v>0</v>
      </c>
      <c r="AU31" s="45"/>
      <c r="AV31" s="44">
        <f t="shared" si="20"/>
        <v>0</v>
      </c>
      <c r="AW31" s="45">
        <v>3</v>
      </c>
      <c r="AX31" s="52">
        <f t="shared" si="21"/>
        <v>3</v>
      </c>
      <c r="AY31" s="53">
        <f t="shared" si="22"/>
        <v>15</v>
      </c>
      <c r="AZ31" s="54">
        <f t="shared" si="27"/>
        <v>243</v>
      </c>
      <c r="BA31" s="55"/>
    </row>
    <row r="32" spans="1:53" s="17" customFormat="1" ht="20.25">
      <c r="A32" s="40">
        <v>3</v>
      </c>
      <c r="B32" s="41" t="s">
        <v>192</v>
      </c>
      <c r="C32" s="41" t="s">
        <v>193</v>
      </c>
      <c r="D32" s="42"/>
      <c r="E32" s="43">
        <v>25</v>
      </c>
      <c r="F32" s="44">
        <f t="shared" si="0"/>
        <v>150</v>
      </c>
      <c r="G32" s="45"/>
      <c r="H32" s="44">
        <f t="shared" si="1"/>
        <v>0</v>
      </c>
      <c r="I32" s="46">
        <v>4</v>
      </c>
      <c r="J32" s="47">
        <f t="shared" si="2"/>
        <v>12</v>
      </c>
      <c r="K32" s="45"/>
      <c r="L32" s="44">
        <f t="shared" si="3"/>
        <v>0</v>
      </c>
      <c r="M32" s="45"/>
      <c r="N32" s="47">
        <f t="shared" si="26"/>
        <v>0</v>
      </c>
      <c r="O32" s="45"/>
      <c r="P32" s="44">
        <f t="shared" si="5"/>
        <v>0</v>
      </c>
      <c r="Q32" s="45">
        <v>5</v>
      </c>
      <c r="R32" s="44">
        <f t="shared" si="24"/>
        <v>10</v>
      </c>
      <c r="S32" s="45">
        <v>9</v>
      </c>
      <c r="T32" s="44">
        <f t="shared" si="6"/>
        <v>27</v>
      </c>
      <c r="U32" s="45"/>
      <c r="V32" s="48">
        <f t="shared" si="7"/>
        <v>0</v>
      </c>
      <c r="W32" s="45" t="s">
        <v>22</v>
      </c>
      <c r="X32" s="44">
        <f t="shared" si="8"/>
        <v>10</v>
      </c>
      <c r="Y32" s="49">
        <f t="shared" si="25"/>
        <v>209</v>
      </c>
      <c r="Z32" s="43" t="s">
        <v>22</v>
      </c>
      <c r="AA32" s="44">
        <f t="shared" si="9"/>
        <v>6</v>
      </c>
      <c r="AB32" s="45"/>
      <c r="AC32" s="44">
        <f t="shared" si="10"/>
        <v>0</v>
      </c>
      <c r="AD32" s="45"/>
      <c r="AE32" s="44">
        <f t="shared" si="11"/>
        <v>0</v>
      </c>
      <c r="AF32" s="45"/>
      <c r="AG32" s="50">
        <f t="shared" ref="AG32:AG62" si="28">IF(AF32="si",6,0)</f>
        <v>0</v>
      </c>
      <c r="AH32" s="51">
        <f t="shared" si="13"/>
        <v>6</v>
      </c>
      <c r="AI32" s="43"/>
      <c r="AJ32" s="44">
        <f t="shared" si="14"/>
        <v>0</v>
      </c>
      <c r="AK32" s="45" t="s">
        <v>22</v>
      </c>
      <c r="AL32" s="52">
        <f t="shared" ref="AL32:AL62" si="29">IF(AK32="si",12,0)</f>
        <v>12</v>
      </c>
      <c r="AM32" s="45"/>
      <c r="AN32" s="44">
        <f t="shared" si="16"/>
        <v>0</v>
      </c>
      <c r="AO32" s="45"/>
      <c r="AP32" s="44">
        <f t="shared" si="17"/>
        <v>0</v>
      </c>
      <c r="AQ32" s="45"/>
      <c r="AR32" s="44">
        <f t="shared" si="18"/>
        <v>0</v>
      </c>
      <c r="AS32" s="45"/>
      <c r="AT32" s="44">
        <f t="shared" si="19"/>
        <v>0</v>
      </c>
      <c r="AU32" s="45"/>
      <c r="AV32" s="44">
        <f t="shared" si="20"/>
        <v>0</v>
      </c>
      <c r="AW32" s="45"/>
      <c r="AX32" s="52">
        <f t="shared" si="21"/>
        <v>0</v>
      </c>
      <c r="AY32" s="53">
        <f t="shared" si="22"/>
        <v>12</v>
      </c>
      <c r="AZ32" s="54">
        <f t="shared" si="27"/>
        <v>227</v>
      </c>
      <c r="BA32" s="55"/>
    </row>
    <row r="33" spans="1:53" s="17" customFormat="1" ht="20.25">
      <c r="A33" s="40"/>
      <c r="B33" s="56" t="s">
        <v>197</v>
      </c>
      <c r="C33" s="41"/>
      <c r="D33" s="42"/>
      <c r="E33" s="43"/>
      <c r="F33" s="44"/>
      <c r="G33" s="45"/>
      <c r="H33" s="44"/>
      <c r="I33" s="46"/>
      <c r="J33" s="47"/>
      <c r="K33" s="45"/>
      <c r="L33" s="44"/>
      <c r="M33" s="45"/>
      <c r="N33" s="47"/>
      <c r="O33" s="45"/>
      <c r="P33" s="44"/>
      <c r="Q33" s="45"/>
      <c r="R33" s="44"/>
      <c r="S33" s="45"/>
      <c r="T33" s="44"/>
      <c r="U33" s="45"/>
      <c r="V33" s="48"/>
      <c r="W33" s="45"/>
      <c r="X33" s="44"/>
      <c r="Y33" s="49"/>
      <c r="Z33" s="43"/>
      <c r="AA33" s="44"/>
      <c r="AB33" s="45"/>
      <c r="AC33" s="44"/>
      <c r="AD33" s="45"/>
      <c r="AE33" s="44"/>
      <c r="AF33" s="45"/>
      <c r="AG33" s="50"/>
      <c r="AH33" s="51"/>
      <c r="AI33" s="43"/>
      <c r="AJ33" s="44"/>
      <c r="AK33" s="45"/>
      <c r="AL33" s="52"/>
      <c r="AM33" s="45"/>
      <c r="AN33" s="44"/>
      <c r="AO33" s="45"/>
      <c r="AP33" s="44"/>
      <c r="AQ33" s="45"/>
      <c r="AR33" s="44"/>
      <c r="AS33" s="45"/>
      <c r="AT33" s="44"/>
      <c r="AU33" s="45"/>
      <c r="AV33" s="44"/>
      <c r="AW33" s="45"/>
      <c r="AX33" s="52"/>
      <c r="AY33" s="53"/>
      <c r="AZ33" s="54"/>
      <c r="BA33" s="55"/>
    </row>
    <row r="34" spans="1:53" s="17" customFormat="1" ht="20.25">
      <c r="A34" s="40">
        <v>1</v>
      </c>
      <c r="B34" s="41" t="s">
        <v>50</v>
      </c>
      <c r="C34" s="41" t="s">
        <v>51</v>
      </c>
      <c r="D34" s="42"/>
      <c r="E34" s="43">
        <v>7</v>
      </c>
      <c r="F34" s="44">
        <f t="shared" si="0"/>
        <v>42</v>
      </c>
      <c r="G34" s="45"/>
      <c r="H34" s="44">
        <f t="shared" si="1"/>
        <v>0</v>
      </c>
      <c r="I34" s="46">
        <v>9</v>
      </c>
      <c r="J34" s="47">
        <f t="shared" si="2"/>
        <v>22</v>
      </c>
      <c r="K34" s="45"/>
      <c r="L34" s="44">
        <f t="shared" si="3"/>
        <v>0</v>
      </c>
      <c r="M34" s="45"/>
      <c r="N34" s="47">
        <f t="shared" si="26"/>
        <v>0</v>
      </c>
      <c r="O34" s="45"/>
      <c r="P34" s="44">
        <f t="shared" si="5"/>
        <v>0</v>
      </c>
      <c r="Q34" s="45">
        <v>4</v>
      </c>
      <c r="R34" s="44">
        <f t="shared" si="24"/>
        <v>8</v>
      </c>
      <c r="S34" s="45"/>
      <c r="T34" s="44">
        <f t="shared" si="6"/>
        <v>0</v>
      </c>
      <c r="U34" s="45"/>
      <c r="V34" s="48">
        <f t="shared" si="7"/>
        <v>0</v>
      </c>
      <c r="W34" s="45"/>
      <c r="X34" s="44">
        <f t="shared" si="8"/>
        <v>0</v>
      </c>
      <c r="Y34" s="49">
        <f t="shared" si="25"/>
        <v>72</v>
      </c>
      <c r="Z34" s="43" t="s">
        <v>22</v>
      </c>
      <c r="AA34" s="44">
        <f t="shared" si="9"/>
        <v>6</v>
      </c>
      <c r="AB34" s="45"/>
      <c r="AC34" s="44">
        <f t="shared" si="10"/>
        <v>0</v>
      </c>
      <c r="AD34" s="45">
        <v>1</v>
      </c>
      <c r="AE34" s="44">
        <f t="shared" si="11"/>
        <v>3</v>
      </c>
      <c r="AF34" s="45"/>
      <c r="AG34" s="50">
        <f t="shared" si="28"/>
        <v>0</v>
      </c>
      <c r="AH34" s="51">
        <f t="shared" si="13"/>
        <v>9</v>
      </c>
      <c r="AI34" s="43"/>
      <c r="AJ34" s="44">
        <f t="shared" si="14"/>
        <v>0</v>
      </c>
      <c r="AK34" s="45" t="s">
        <v>22</v>
      </c>
      <c r="AL34" s="52">
        <f t="shared" si="29"/>
        <v>12</v>
      </c>
      <c r="AM34" s="45"/>
      <c r="AN34" s="44">
        <f t="shared" si="16"/>
        <v>0</v>
      </c>
      <c r="AO34" s="45"/>
      <c r="AP34" s="44">
        <f t="shared" si="17"/>
        <v>0</v>
      </c>
      <c r="AQ34" s="45">
        <v>1</v>
      </c>
      <c r="AR34" s="44">
        <f t="shared" si="18"/>
        <v>1</v>
      </c>
      <c r="AS34" s="45"/>
      <c r="AT34" s="44">
        <f t="shared" si="19"/>
        <v>0</v>
      </c>
      <c r="AU34" s="45"/>
      <c r="AV34" s="44">
        <f t="shared" si="20"/>
        <v>0</v>
      </c>
      <c r="AW34" s="45">
        <v>3</v>
      </c>
      <c r="AX34" s="52">
        <f t="shared" si="21"/>
        <v>3</v>
      </c>
      <c r="AY34" s="53">
        <f t="shared" si="22"/>
        <v>16</v>
      </c>
      <c r="AZ34" s="54">
        <f t="shared" si="27"/>
        <v>97</v>
      </c>
      <c r="BA34" s="55"/>
    </row>
    <row r="35" spans="1:53" s="17" customFormat="1" ht="20.25">
      <c r="A35" s="40"/>
      <c r="B35" s="163" t="s">
        <v>199</v>
      </c>
      <c r="C35" s="161"/>
      <c r="D35" s="162"/>
      <c r="E35" s="43"/>
      <c r="F35" s="44">
        <f t="shared" si="0"/>
        <v>0</v>
      </c>
      <c r="G35" s="45"/>
      <c r="H35" s="44">
        <f t="shared" si="1"/>
        <v>0</v>
      </c>
      <c r="I35" s="46"/>
      <c r="J35" s="47">
        <f t="shared" si="2"/>
        <v>0</v>
      </c>
      <c r="K35" s="45"/>
      <c r="L35" s="44">
        <f t="shared" si="3"/>
        <v>0</v>
      </c>
      <c r="M35" s="45"/>
      <c r="N35" s="47">
        <f t="shared" si="26"/>
        <v>0</v>
      </c>
      <c r="O35" s="45"/>
      <c r="P35" s="44">
        <f t="shared" si="5"/>
        <v>0</v>
      </c>
      <c r="Q35" s="45"/>
      <c r="R35" s="44">
        <f t="shared" si="24"/>
        <v>0</v>
      </c>
      <c r="S35" s="45"/>
      <c r="T35" s="44">
        <f t="shared" si="6"/>
        <v>0</v>
      </c>
      <c r="U35" s="45"/>
      <c r="V35" s="48">
        <f t="shared" si="7"/>
        <v>0</v>
      </c>
      <c r="W35" s="45"/>
      <c r="X35" s="44">
        <f t="shared" si="8"/>
        <v>0</v>
      </c>
      <c r="Y35" s="49">
        <f t="shared" si="25"/>
        <v>0</v>
      </c>
      <c r="Z35" s="43"/>
      <c r="AA35" s="44">
        <f t="shared" si="9"/>
        <v>0</v>
      </c>
      <c r="AB35" s="45"/>
      <c r="AC35" s="44">
        <f t="shared" si="10"/>
        <v>0</v>
      </c>
      <c r="AD35" s="45"/>
      <c r="AE35" s="44">
        <f t="shared" si="11"/>
        <v>0</v>
      </c>
      <c r="AF35" s="45"/>
      <c r="AG35" s="50">
        <f t="shared" si="28"/>
        <v>0</v>
      </c>
      <c r="AH35" s="51">
        <f t="shared" si="13"/>
        <v>0</v>
      </c>
      <c r="AI35" s="43"/>
      <c r="AJ35" s="44">
        <f t="shared" si="14"/>
        <v>0</v>
      </c>
      <c r="AK35" s="45"/>
      <c r="AL35" s="52">
        <f t="shared" si="29"/>
        <v>0</v>
      </c>
      <c r="AM35" s="45"/>
      <c r="AN35" s="44">
        <f t="shared" si="16"/>
        <v>0</v>
      </c>
      <c r="AO35" s="45"/>
      <c r="AP35" s="44">
        <f t="shared" si="17"/>
        <v>0</v>
      </c>
      <c r="AQ35" s="45"/>
      <c r="AR35" s="44">
        <f t="shared" si="18"/>
        <v>0</v>
      </c>
      <c r="AS35" s="45"/>
      <c r="AT35" s="44">
        <f t="shared" si="19"/>
        <v>0</v>
      </c>
      <c r="AU35" s="45"/>
      <c r="AV35" s="44">
        <f t="shared" si="20"/>
        <v>0</v>
      </c>
      <c r="AW35" s="45"/>
      <c r="AX35" s="52">
        <f t="shared" si="21"/>
        <v>0</v>
      </c>
      <c r="AY35" s="53">
        <f t="shared" si="22"/>
        <v>0</v>
      </c>
      <c r="AZ35" s="54">
        <f t="shared" si="27"/>
        <v>0</v>
      </c>
      <c r="BA35" s="55"/>
    </row>
    <row r="36" spans="1:53" s="17" customFormat="1" ht="20.25">
      <c r="A36" s="40"/>
      <c r="B36" s="41" t="s">
        <v>72</v>
      </c>
      <c r="C36" s="41" t="s">
        <v>73</v>
      </c>
      <c r="D36" s="42"/>
      <c r="E36" s="43"/>
      <c r="F36" s="44">
        <f t="shared" si="0"/>
        <v>0</v>
      </c>
      <c r="G36" s="45"/>
      <c r="H36" s="44">
        <f t="shared" si="1"/>
        <v>0</v>
      </c>
      <c r="I36" s="46"/>
      <c r="J36" s="47">
        <f t="shared" si="2"/>
        <v>0</v>
      </c>
      <c r="K36" s="45"/>
      <c r="L36" s="44">
        <f t="shared" si="3"/>
        <v>0</v>
      </c>
      <c r="M36" s="45"/>
      <c r="N36" s="47">
        <f t="shared" si="26"/>
        <v>0</v>
      </c>
      <c r="O36" s="45"/>
      <c r="P36" s="44">
        <f t="shared" si="5"/>
        <v>0</v>
      </c>
      <c r="Q36" s="45"/>
      <c r="R36" s="44">
        <f t="shared" si="24"/>
        <v>0</v>
      </c>
      <c r="S36" s="45"/>
      <c r="T36" s="44">
        <f t="shared" si="6"/>
        <v>0</v>
      </c>
      <c r="U36" s="45"/>
      <c r="V36" s="48">
        <f t="shared" si="7"/>
        <v>0</v>
      </c>
      <c r="W36" s="45"/>
      <c r="X36" s="44">
        <f t="shared" si="8"/>
        <v>0</v>
      </c>
      <c r="Y36" s="49">
        <f t="shared" si="25"/>
        <v>0</v>
      </c>
      <c r="Z36" s="43"/>
      <c r="AA36" s="44">
        <f t="shared" si="9"/>
        <v>0</v>
      </c>
      <c r="AB36" s="45"/>
      <c r="AC36" s="44">
        <f t="shared" si="10"/>
        <v>0</v>
      </c>
      <c r="AD36" s="45"/>
      <c r="AE36" s="44">
        <f t="shared" si="11"/>
        <v>0</v>
      </c>
      <c r="AF36" s="45"/>
      <c r="AG36" s="50">
        <f t="shared" si="28"/>
        <v>0</v>
      </c>
      <c r="AH36" s="51">
        <f t="shared" si="13"/>
        <v>0</v>
      </c>
      <c r="AI36" s="43"/>
      <c r="AJ36" s="44">
        <f t="shared" si="14"/>
        <v>0</v>
      </c>
      <c r="AK36" s="45"/>
      <c r="AL36" s="52">
        <f t="shared" si="29"/>
        <v>0</v>
      </c>
      <c r="AM36" s="45"/>
      <c r="AN36" s="44">
        <f t="shared" si="16"/>
        <v>0</v>
      </c>
      <c r="AO36" s="45"/>
      <c r="AP36" s="44">
        <f t="shared" si="17"/>
        <v>0</v>
      </c>
      <c r="AQ36" s="45"/>
      <c r="AR36" s="44">
        <f t="shared" si="18"/>
        <v>0</v>
      </c>
      <c r="AS36" s="45"/>
      <c r="AT36" s="44">
        <f t="shared" si="19"/>
        <v>0</v>
      </c>
      <c r="AU36" s="45"/>
      <c r="AV36" s="44">
        <f t="shared" si="20"/>
        <v>0</v>
      </c>
      <c r="AW36" s="45"/>
      <c r="AX36" s="52">
        <f t="shared" si="21"/>
        <v>0</v>
      </c>
      <c r="AY36" s="53">
        <f t="shared" si="22"/>
        <v>0</v>
      </c>
      <c r="AZ36" s="54">
        <f t="shared" si="27"/>
        <v>0</v>
      </c>
      <c r="BA36" s="55"/>
    </row>
    <row r="37" spans="1:53" s="17" customFormat="1" ht="20.25">
      <c r="A37" s="40"/>
      <c r="B37" s="56" t="s">
        <v>190</v>
      </c>
      <c r="C37" s="41"/>
      <c r="D37" s="42"/>
      <c r="E37" s="43"/>
      <c r="F37" s="44"/>
      <c r="G37" s="45"/>
      <c r="H37" s="44"/>
      <c r="I37" s="46"/>
      <c r="J37" s="47"/>
      <c r="K37" s="45"/>
      <c r="L37" s="44"/>
      <c r="M37" s="45"/>
      <c r="N37" s="47"/>
      <c r="O37" s="45"/>
      <c r="P37" s="44"/>
      <c r="Q37" s="45"/>
      <c r="R37" s="44"/>
      <c r="S37" s="45"/>
      <c r="T37" s="44"/>
      <c r="U37" s="45"/>
      <c r="V37" s="48"/>
      <c r="W37" s="45"/>
      <c r="X37" s="44"/>
      <c r="Y37" s="49"/>
      <c r="Z37" s="43"/>
      <c r="AA37" s="44"/>
      <c r="AB37" s="45"/>
      <c r="AC37" s="44"/>
      <c r="AD37" s="45"/>
      <c r="AE37" s="44"/>
      <c r="AF37" s="45"/>
      <c r="AG37" s="50"/>
      <c r="AH37" s="51"/>
      <c r="AI37" s="43"/>
      <c r="AJ37" s="44"/>
      <c r="AK37" s="45"/>
      <c r="AL37" s="52"/>
      <c r="AM37" s="45"/>
      <c r="AN37" s="44"/>
      <c r="AO37" s="45"/>
      <c r="AP37" s="44"/>
      <c r="AQ37" s="45"/>
      <c r="AR37" s="44"/>
      <c r="AS37" s="45"/>
      <c r="AT37" s="44"/>
      <c r="AU37" s="45"/>
      <c r="AV37" s="44"/>
      <c r="AW37" s="45"/>
      <c r="AX37" s="52"/>
      <c r="AY37" s="53"/>
      <c r="AZ37" s="54"/>
      <c r="BA37" s="55"/>
    </row>
    <row r="38" spans="1:53" s="17" customFormat="1" ht="20.25">
      <c r="A38" s="40">
        <v>1</v>
      </c>
      <c r="B38" s="41" t="s">
        <v>52</v>
      </c>
      <c r="C38" s="41" t="s">
        <v>53</v>
      </c>
      <c r="D38" s="42"/>
      <c r="E38" s="43">
        <v>30</v>
      </c>
      <c r="F38" s="44">
        <f t="shared" ref="F38:F62" si="30">E38*6</f>
        <v>180</v>
      </c>
      <c r="G38" s="45"/>
      <c r="H38" s="44">
        <f t="shared" ref="H38:H62" si="31">G38*6</f>
        <v>0</v>
      </c>
      <c r="I38" s="46">
        <v>3</v>
      </c>
      <c r="J38" s="47">
        <f t="shared" ref="J38:J62" si="32">IF(I38&lt;=4,I38*3,12+(I38-4)*3*2/3)</f>
        <v>9</v>
      </c>
      <c r="K38" s="45"/>
      <c r="L38" s="44">
        <f t="shared" ref="L38:L62" si="33">K38*3</f>
        <v>0</v>
      </c>
      <c r="M38" s="45"/>
      <c r="N38" s="47">
        <f t="shared" si="26"/>
        <v>0</v>
      </c>
      <c r="O38" s="45"/>
      <c r="P38" s="44">
        <f t="shared" ref="P38:P62" si="34">O38*3</f>
        <v>0</v>
      </c>
      <c r="Q38" s="45">
        <v>5</v>
      </c>
      <c r="R38" s="44">
        <f t="shared" ref="R38:R62" si="35">IF(Q38&gt;10,20,Q38*2)</f>
        <v>10</v>
      </c>
      <c r="S38" s="45">
        <v>18</v>
      </c>
      <c r="T38" s="44">
        <f t="shared" ref="T38:T62" si="36">S38*3</f>
        <v>54</v>
      </c>
      <c r="U38" s="45"/>
      <c r="V38" s="48">
        <f t="shared" ref="V38:V62" si="37">U38</f>
        <v>0</v>
      </c>
      <c r="W38" s="45" t="s">
        <v>22</v>
      </c>
      <c r="X38" s="44">
        <f t="shared" ref="X38:X62" si="38">IF(W38="si",10,0)</f>
        <v>10</v>
      </c>
      <c r="Y38" s="49">
        <f t="shared" ref="Y38:Y62" si="39">F38+H38+J38+L38+N38+P38+R38+T38+V38+X38</f>
        <v>263</v>
      </c>
      <c r="Z38" s="43"/>
      <c r="AA38" s="44">
        <f t="shared" ref="AA38:AA62" si="40">IF(Z38="si",6,0)</f>
        <v>0</v>
      </c>
      <c r="AB38" s="45"/>
      <c r="AC38" s="44">
        <f t="shared" ref="AC38:AC62" si="41">AB38*4</f>
        <v>0</v>
      </c>
      <c r="AD38" s="45"/>
      <c r="AE38" s="44">
        <f t="shared" ref="AE38:AE62" si="42">AD38*3</f>
        <v>0</v>
      </c>
      <c r="AF38" s="45"/>
      <c r="AG38" s="50">
        <f t="shared" si="28"/>
        <v>0</v>
      </c>
      <c r="AH38" s="51">
        <f t="shared" ref="AH38:AH62" si="43">AA38+AC38+AE38+AG38</f>
        <v>0</v>
      </c>
      <c r="AI38" s="43"/>
      <c r="AJ38" s="44">
        <f t="shared" ref="AJ38:AJ62" si="44">AI38*3</f>
        <v>0</v>
      </c>
      <c r="AK38" s="45" t="s">
        <v>22</v>
      </c>
      <c r="AL38" s="52">
        <f t="shared" si="29"/>
        <v>12</v>
      </c>
      <c r="AM38" s="45"/>
      <c r="AN38" s="44">
        <f t="shared" ref="AN38:AN62" si="45">AM38*5</f>
        <v>0</v>
      </c>
      <c r="AO38" s="45"/>
      <c r="AP38" s="44">
        <f t="shared" ref="AP38:AP62" si="46">AO38*3</f>
        <v>0</v>
      </c>
      <c r="AQ38" s="45"/>
      <c r="AR38" s="44">
        <f t="shared" ref="AR38:AR62" si="47">AQ38</f>
        <v>0</v>
      </c>
      <c r="AS38" s="45"/>
      <c r="AT38" s="44">
        <f t="shared" ref="AT38:AT62" si="48">AS38*5</f>
        <v>0</v>
      </c>
      <c r="AU38" s="45"/>
      <c r="AV38" s="44">
        <f t="shared" ref="AV38:AV62" si="49">IF(AU38="si",5,0)</f>
        <v>0</v>
      </c>
      <c r="AW38" s="45">
        <v>3</v>
      </c>
      <c r="AX38" s="52">
        <f t="shared" ref="AX38:AX62" si="50">AW38*1</f>
        <v>3</v>
      </c>
      <c r="AY38" s="53">
        <f t="shared" ref="AY38:AY62" si="51">AJ38+AL38+AX38+IF(AN38+AP38+AR38+AT38+AV38&gt;10,10,AN38+AP38+AR38+AT38+AV38)</f>
        <v>15</v>
      </c>
      <c r="AZ38" s="54">
        <f t="shared" ref="AZ38:AZ62" si="52">Y38+AH38+AY38</f>
        <v>278</v>
      </c>
      <c r="BA38" s="55"/>
    </row>
    <row r="39" spans="1:53" s="17" customFormat="1" ht="20.25">
      <c r="A39" s="20">
        <v>2</v>
      </c>
      <c r="B39" s="22" t="s">
        <v>32</v>
      </c>
      <c r="C39" s="22" t="s">
        <v>33</v>
      </c>
      <c r="D39" s="34"/>
      <c r="E39" s="35">
        <v>21</v>
      </c>
      <c r="F39" s="25">
        <f t="shared" si="30"/>
        <v>126</v>
      </c>
      <c r="G39" s="36"/>
      <c r="H39" s="25">
        <f t="shared" si="31"/>
        <v>0</v>
      </c>
      <c r="I39" s="26">
        <v>2</v>
      </c>
      <c r="J39" s="27">
        <f t="shared" si="32"/>
        <v>6</v>
      </c>
      <c r="K39" s="36"/>
      <c r="L39" s="25">
        <f t="shared" si="33"/>
        <v>0</v>
      </c>
      <c r="M39" s="36"/>
      <c r="N39" s="27">
        <f t="shared" si="26"/>
        <v>0</v>
      </c>
      <c r="O39" s="36"/>
      <c r="P39" s="25">
        <f t="shared" si="34"/>
        <v>0</v>
      </c>
      <c r="Q39" s="36">
        <v>5</v>
      </c>
      <c r="R39" s="25">
        <f t="shared" si="35"/>
        <v>10</v>
      </c>
      <c r="S39" s="36">
        <v>11</v>
      </c>
      <c r="T39" s="25">
        <f t="shared" si="36"/>
        <v>33</v>
      </c>
      <c r="U39" s="36">
        <v>1</v>
      </c>
      <c r="V39" s="28">
        <f t="shared" si="37"/>
        <v>1</v>
      </c>
      <c r="W39" s="36" t="s">
        <v>22</v>
      </c>
      <c r="X39" s="25">
        <f t="shared" si="38"/>
        <v>10</v>
      </c>
      <c r="Y39" s="29">
        <f t="shared" si="39"/>
        <v>186</v>
      </c>
      <c r="Z39" s="35" t="s">
        <v>22</v>
      </c>
      <c r="AA39" s="25">
        <f t="shared" si="40"/>
        <v>6</v>
      </c>
      <c r="AB39" s="36"/>
      <c r="AC39" s="25">
        <f t="shared" si="41"/>
        <v>0</v>
      </c>
      <c r="AD39" s="36">
        <v>3</v>
      </c>
      <c r="AE39" s="25">
        <f t="shared" si="42"/>
        <v>9</v>
      </c>
      <c r="AF39" s="36"/>
      <c r="AG39" s="37">
        <f t="shared" si="28"/>
        <v>0</v>
      </c>
      <c r="AH39" s="30">
        <f t="shared" si="43"/>
        <v>15</v>
      </c>
      <c r="AI39" s="35"/>
      <c r="AJ39" s="25">
        <f t="shared" si="44"/>
        <v>0</v>
      </c>
      <c r="AK39" s="36" t="s">
        <v>22</v>
      </c>
      <c r="AL39" s="38">
        <f t="shared" si="29"/>
        <v>12</v>
      </c>
      <c r="AM39" s="36"/>
      <c r="AN39" s="25">
        <f t="shared" si="45"/>
        <v>0</v>
      </c>
      <c r="AO39" s="36"/>
      <c r="AP39" s="25">
        <f t="shared" si="46"/>
        <v>0</v>
      </c>
      <c r="AQ39" s="36"/>
      <c r="AR39" s="25">
        <f t="shared" si="47"/>
        <v>0</v>
      </c>
      <c r="AS39" s="36"/>
      <c r="AT39" s="25">
        <f t="shared" si="48"/>
        <v>0</v>
      </c>
      <c r="AU39" s="36"/>
      <c r="AV39" s="25">
        <f t="shared" si="49"/>
        <v>0</v>
      </c>
      <c r="AW39" s="36"/>
      <c r="AX39" s="38">
        <f t="shared" si="50"/>
        <v>0</v>
      </c>
      <c r="AY39" s="31">
        <f t="shared" si="51"/>
        <v>12</v>
      </c>
      <c r="AZ39" s="32">
        <f t="shared" si="52"/>
        <v>213</v>
      </c>
      <c r="BA39" s="39"/>
    </row>
    <row r="40" spans="1:53" s="17" customFormat="1" ht="20.25">
      <c r="A40" s="40">
        <v>3</v>
      </c>
      <c r="B40" s="41" t="s">
        <v>54</v>
      </c>
      <c r="C40" s="41" t="s">
        <v>55</v>
      </c>
      <c r="D40" s="42"/>
      <c r="E40" s="43">
        <v>23</v>
      </c>
      <c r="F40" s="44">
        <v>138</v>
      </c>
      <c r="G40" s="45"/>
      <c r="H40" s="44"/>
      <c r="I40" s="46">
        <v>6</v>
      </c>
      <c r="J40" s="47">
        <v>16</v>
      </c>
      <c r="K40" s="45"/>
      <c r="L40" s="44"/>
      <c r="M40" s="45"/>
      <c r="N40" s="47"/>
      <c r="O40" s="45"/>
      <c r="P40" s="44"/>
      <c r="Q40" s="45">
        <v>5</v>
      </c>
      <c r="R40" s="44">
        <v>10</v>
      </c>
      <c r="S40" s="45">
        <v>8</v>
      </c>
      <c r="T40" s="44">
        <v>24</v>
      </c>
      <c r="U40" s="45"/>
      <c r="V40" s="48"/>
      <c r="W40" s="45" t="s">
        <v>22</v>
      </c>
      <c r="X40" s="44">
        <v>10</v>
      </c>
      <c r="Y40" s="49">
        <v>198</v>
      </c>
      <c r="Z40" s="43" t="s">
        <v>22</v>
      </c>
      <c r="AA40" s="44">
        <v>6</v>
      </c>
      <c r="AB40" s="45"/>
      <c r="AC40" s="44"/>
      <c r="AD40" s="45">
        <v>1</v>
      </c>
      <c r="AE40" s="44">
        <v>3</v>
      </c>
      <c r="AF40" s="45"/>
      <c r="AG40" s="50"/>
      <c r="AH40" s="51">
        <v>9</v>
      </c>
      <c r="AI40" s="43"/>
      <c r="AJ40" s="44"/>
      <c r="AK40" s="45"/>
      <c r="AL40" s="52"/>
      <c r="AM40" s="45"/>
      <c r="AN40" s="44"/>
      <c r="AO40" s="45"/>
      <c r="AP40" s="44"/>
      <c r="AQ40" s="45"/>
      <c r="AR40" s="44"/>
      <c r="AS40" s="45"/>
      <c r="AT40" s="44"/>
      <c r="AU40" s="45"/>
      <c r="AV40" s="44"/>
      <c r="AW40" s="45"/>
      <c r="AX40" s="52"/>
      <c r="AY40" s="53"/>
      <c r="AZ40" s="54">
        <v>207</v>
      </c>
      <c r="BA40" s="55"/>
    </row>
    <row r="41" spans="1:53" s="17" customFormat="1" ht="20.25">
      <c r="A41" s="40">
        <v>4</v>
      </c>
      <c r="B41" s="41" t="s">
        <v>56</v>
      </c>
      <c r="C41" s="41" t="s">
        <v>39</v>
      </c>
      <c r="D41" s="42"/>
      <c r="E41" s="43">
        <v>21</v>
      </c>
      <c r="F41" s="44">
        <f t="shared" si="30"/>
        <v>126</v>
      </c>
      <c r="G41" s="45"/>
      <c r="H41" s="44">
        <f t="shared" si="31"/>
        <v>0</v>
      </c>
      <c r="I41" s="46">
        <v>4</v>
      </c>
      <c r="J41" s="47">
        <f t="shared" si="32"/>
        <v>12</v>
      </c>
      <c r="K41" s="45"/>
      <c r="L41" s="44">
        <f t="shared" si="33"/>
        <v>0</v>
      </c>
      <c r="M41" s="45"/>
      <c r="N41" s="47">
        <f t="shared" si="26"/>
        <v>0</v>
      </c>
      <c r="O41" s="45"/>
      <c r="P41" s="44">
        <f t="shared" si="34"/>
        <v>0</v>
      </c>
      <c r="Q41" s="45">
        <v>5</v>
      </c>
      <c r="R41" s="44">
        <f t="shared" si="35"/>
        <v>10</v>
      </c>
      <c r="S41" s="45">
        <v>13</v>
      </c>
      <c r="T41" s="44">
        <f t="shared" si="36"/>
        <v>39</v>
      </c>
      <c r="U41" s="45"/>
      <c r="V41" s="48">
        <f t="shared" si="37"/>
        <v>0</v>
      </c>
      <c r="W41" s="45" t="s">
        <v>22</v>
      </c>
      <c r="X41" s="44">
        <f t="shared" si="38"/>
        <v>10</v>
      </c>
      <c r="Y41" s="49">
        <f t="shared" si="39"/>
        <v>197</v>
      </c>
      <c r="Z41" s="43" t="s">
        <v>22</v>
      </c>
      <c r="AA41" s="44">
        <f t="shared" si="40"/>
        <v>6</v>
      </c>
      <c r="AB41" s="45"/>
      <c r="AC41" s="44">
        <f t="shared" si="41"/>
        <v>0</v>
      </c>
      <c r="AD41" s="45"/>
      <c r="AE41" s="44">
        <f t="shared" si="42"/>
        <v>0</v>
      </c>
      <c r="AF41" s="45"/>
      <c r="AG41" s="50">
        <f t="shared" si="28"/>
        <v>0</v>
      </c>
      <c r="AH41" s="51">
        <f t="shared" si="43"/>
        <v>6</v>
      </c>
      <c r="AI41" s="43"/>
      <c r="AJ41" s="44">
        <f t="shared" si="44"/>
        <v>0</v>
      </c>
      <c r="AK41" s="45"/>
      <c r="AL41" s="52">
        <f t="shared" si="29"/>
        <v>0</v>
      </c>
      <c r="AM41" s="45"/>
      <c r="AN41" s="44">
        <f t="shared" si="45"/>
        <v>0</v>
      </c>
      <c r="AO41" s="45"/>
      <c r="AP41" s="44">
        <f t="shared" si="46"/>
        <v>0</v>
      </c>
      <c r="AQ41" s="45"/>
      <c r="AR41" s="44">
        <f t="shared" si="47"/>
        <v>0</v>
      </c>
      <c r="AS41" s="45"/>
      <c r="AT41" s="44">
        <f t="shared" si="48"/>
        <v>0</v>
      </c>
      <c r="AU41" s="45"/>
      <c r="AV41" s="44">
        <f t="shared" si="49"/>
        <v>0</v>
      </c>
      <c r="AW41" s="45">
        <v>2</v>
      </c>
      <c r="AX41" s="52">
        <f t="shared" si="50"/>
        <v>2</v>
      </c>
      <c r="AY41" s="53">
        <f t="shared" si="51"/>
        <v>2</v>
      </c>
      <c r="AZ41" s="54">
        <f t="shared" si="52"/>
        <v>205</v>
      </c>
      <c r="BA41" s="55"/>
    </row>
    <row r="42" spans="1:53" s="17" customFormat="1" ht="20.25">
      <c r="A42" s="20">
        <v>5</v>
      </c>
      <c r="B42" s="22" t="s">
        <v>34</v>
      </c>
      <c r="C42" s="22" t="s">
        <v>35</v>
      </c>
      <c r="D42" s="34"/>
      <c r="E42" s="35">
        <v>22</v>
      </c>
      <c r="F42" s="25">
        <f t="shared" si="30"/>
        <v>132</v>
      </c>
      <c r="G42" s="36"/>
      <c r="H42" s="25">
        <f t="shared" si="31"/>
        <v>0</v>
      </c>
      <c r="I42" s="26">
        <v>1</v>
      </c>
      <c r="J42" s="27">
        <f t="shared" si="32"/>
        <v>3</v>
      </c>
      <c r="K42" s="36"/>
      <c r="L42" s="25">
        <f t="shared" si="33"/>
        <v>0</v>
      </c>
      <c r="M42" s="36"/>
      <c r="N42" s="27">
        <f t="shared" si="26"/>
        <v>0</v>
      </c>
      <c r="O42" s="36"/>
      <c r="P42" s="25">
        <f t="shared" si="34"/>
        <v>0</v>
      </c>
      <c r="Q42" s="36">
        <v>5</v>
      </c>
      <c r="R42" s="25">
        <f t="shared" si="35"/>
        <v>10</v>
      </c>
      <c r="S42" s="36"/>
      <c r="T42" s="25">
        <f t="shared" si="36"/>
        <v>0</v>
      </c>
      <c r="U42" s="36">
        <v>11</v>
      </c>
      <c r="V42" s="28">
        <f t="shared" si="37"/>
        <v>11</v>
      </c>
      <c r="W42" s="36" t="s">
        <v>22</v>
      </c>
      <c r="X42" s="25">
        <f t="shared" si="38"/>
        <v>10</v>
      </c>
      <c r="Y42" s="29">
        <f t="shared" si="39"/>
        <v>166</v>
      </c>
      <c r="Z42" s="35" t="s">
        <v>22</v>
      </c>
      <c r="AA42" s="25">
        <f t="shared" si="40"/>
        <v>6</v>
      </c>
      <c r="AB42" s="36"/>
      <c r="AC42" s="25">
        <f t="shared" si="41"/>
        <v>0</v>
      </c>
      <c r="AD42" s="36"/>
      <c r="AE42" s="25">
        <f t="shared" si="42"/>
        <v>0</v>
      </c>
      <c r="AF42" s="36"/>
      <c r="AG42" s="37">
        <f t="shared" si="28"/>
        <v>0</v>
      </c>
      <c r="AH42" s="30">
        <f t="shared" si="43"/>
        <v>6</v>
      </c>
      <c r="AI42" s="35"/>
      <c r="AJ42" s="25">
        <f t="shared" si="44"/>
        <v>0</v>
      </c>
      <c r="AK42" s="36" t="s">
        <v>22</v>
      </c>
      <c r="AL42" s="38">
        <f t="shared" si="29"/>
        <v>12</v>
      </c>
      <c r="AM42" s="36"/>
      <c r="AN42" s="25">
        <f t="shared" si="45"/>
        <v>0</v>
      </c>
      <c r="AO42" s="36"/>
      <c r="AP42" s="25">
        <f t="shared" si="46"/>
        <v>0</v>
      </c>
      <c r="AQ42" s="36"/>
      <c r="AR42" s="25">
        <f t="shared" si="47"/>
        <v>0</v>
      </c>
      <c r="AS42" s="36"/>
      <c r="AT42" s="25">
        <f t="shared" si="48"/>
        <v>0</v>
      </c>
      <c r="AU42" s="36"/>
      <c r="AV42" s="25">
        <f t="shared" si="49"/>
        <v>0</v>
      </c>
      <c r="AW42" s="36">
        <v>3</v>
      </c>
      <c r="AX42" s="38">
        <f t="shared" si="50"/>
        <v>3</v>
      </c>
      <c r="AY42" s="31">
        <f t="shared" si="51"/>
        <v>15</v>
      </c>
      <c r="AZ42" s="32">
        <f t="shared" si="52"/>
        <v>187</v>
      </c>
      <c r="BA42" s="39"/>
    </row>
    <row r="43" spans="1:53" s="17" customFormat="1" ht="20.25">
      <c r="A43" s="175">
        <v>6</v>
      </c>
      <c r="B43" s="176" t="s">
        <v>184</v>
      </c>
      <c r="C43" s="41" t="s">
        <v>185</v>
      </c>
      <c r="D43" s="34"/>
      <c r="E43" s="35">
        <v>13</v>
      </c>
      <c r="F43" s="25">
        <v>78</v>
      </c>
      <c r="G43" s="36"/>
      <c r="H43" s="25"/>
      <c r="I43" s="26">
        <v>6</v>
      </c>
      <c r="J43" s="27">
        <v>16</v>
      </c>
      <c r="K43" s="36"/>
      <c r="L43" s="25"/>
      <c r="M43" s="36"/>
      <c r="N43" s="27"/>
      <c r="O43" s="36"/>
      <c r="P43" s="25"/>
      <c r="Q43" s="36">
        <v>2</v>
      </c>
      <c r="R43" s="25">
        <v>4</v>
      </c>
      <c r="S43" s="36"/>
      <c r="T43" s="25"/>
      <c r="U43" s="36"/>
      <c r="V43" s="28"/>
      <c r="W43" s="36"/>
      <c r="X43" s="25"/>
      <c r="Y43" s="29">
        <v>98</v>
      </c>
      <c r="Z43" s="35"/>
      <c r="AA43" s="25"/>
      <c r="AB43" s="36"/>
      <c r="AC43" s="25"/>
      <c r="AD43" s="36"/>
      <c r="AE43" s="25"/>
      <c r="AF43" s="36"/>
      <c r="AG43" s="37"/>
      <c r="AH43" s="30"/>
      <c r="AI43" s="35"/>
      <c r="AJ43" s="25"/>
      <c r="AK43" s="45" t="s">
        <v>22</v>
      </c>
      <c r="AL43" s="38">
        <v>12</v>
      </c>
      <c r="AM43" s="36">
        <v>1</v>
      </c>
      <c r="AN43" s="25">
        <v>5</v>
      </c>
      <c r="AO43" s="36"/>
      <c r="AP43" s="25"/>
      <c r="AQ43" s="36">
        <v>3</v>
      </c>
      <c r="AR43" s="25">
        <v>3</v>
      </c>
      <c r="AS43" s="36"/>
      <c r="AT43" s="25"/>
      <c r="AU43" s="36"/>
      <c r="AV43" s="25"/>
      <c r="AW43" s="36">
        <v>2</v>
      </c>
      <c r="AX43" s="38">
        <v>2</v>
      </c>
      <c r="AY43" s="31"/>
      <c r="AZ43" s="32">
        <v>120</v>
      </c>
      <c r="BA43" s="39"/>
    </row>
    <row r="44" spans="1:53" s="17" customFormat="1" ht="20.25">
      <c r="A44" s="175">
        <v>7</v>
      </c>
      <c r="B44" s="176" t="s">
        <v>194</v>
      </c>
      <c r="C44" s="177" t="s">
        <v>195</v>
      </c>
      <c r="D44" s="34"/>
      <c r="E44" s="178">
        <v>13</v>
      </c>
      <c r="F44" s="25">
        <v>78</v>
      </c>
      <c r="G44" s="36"/>
      <c r="H44" s="25"/>
      <c r="I44" s="26"/>
      <c r="J44" s="27"/>
      <c r="K44" s="36"/>
      <c r="L44" s="25"/>
      <c r="M44" s="36"/>
      <c r="N44" s="27"/>
      <c r="O44" s="36"/>
      <c r="P44" s="25"/>
      <c r="Q44" s="36"/>
      <c r="R44" s="25"/>
      <c r="S44" s="36"/>
      <c r="T44" s="25"/>
      <c r="U44" s="36"/>
      <c r="V44" s="28"/>
      <c r="W44" s="36"/>
      <c r="X44" s="25"/>
      <c r="Y44" s="29"/>
      <c r="Z44" s="35"/>
      <c r="AA44" s="25"/>
      <c r="AB44" s="36"/>
      <c r="AC44" s="25"/>
      <c r="AD44" s="36"/>
      <c r="AE44" s="25"/>
      <c r="AF44" s="36"/>
      <c r="AG44" s="37"/>
      <c r="AH44" s="30"/>
      <c r="AI44" s="35"/>
      <c r="AJ44" s="25"/>
      <c r="AK44" s="45" t="s">
        <v>22</v>
      </c>
      <c r="AL44" s="38">
        <v>12</v>
      </c>
      <c r="AM44" s="36"/>
      <c r="AN44" s="25"/>
      <c r="AO44" s="36">
        <v>1</v>
      </c>
      <c r="AP44" s="25">
        <v>3</v>
      </c>
      <c r="AQ44" s="36"/>
      <c r="AR44" s="25"/>
      <c r="AS44" s="36"/>
      <c r="AT44" s="25"/>
      <c r="AU44" s="36" t="s">
        <v>22</v>
      </c>
      <c r="AV44" s="25">
        <v>5</v>
      </c>
      <c r="AW44" s="36"/>
      <c r="AX44" s="38"/>
      <c r="AY44" s="31"/>
      <c r="AZ44" s="32">
        <v>98</v>
      </c>
      <c r="BA44" s="39"/>
    </row>
    <row r="45" spans="1:53" s="17" customFormat="1" ht="20.25">
      <c r="A45" s="56" t="s">
        <v>199</v>
      </c>
      <c r="B45" s="56"/>
      <c r="C45" s="57"/>
      <c r="D45" s="41"/>
      <c r="E45" s="42"/>
      <c r="F45" s="44">
        <f t="shared" si="30"/>
        <v>0</v>
      </c>
      <c r="G45" s="45"/>
      <c r="H45" s="44">
        <f t="shared" si="31"/>
        <v>0</v>
      </c>
      <c r="I45" s="46"/>
      <c r="J45" s="47">
        <f t="shared" si="32"/>
        <v>0</v>
      </c>
      <c r="K45" s="45"/>
      <c r="L45" s="44">
        <f t="shared" si="33"/>
        <v>0</v>
      </c>
      <c r="M45" s="45"/>
      <c r="N45" s="47">
        <f t="shared" si="26"/>
        <v>0</v>
      </c>
      <c r="O45" s="45"/>
      <c r="P45" s="44">
        <f t="shared" si="34"/>
        <v>0</v>
      </c>
      <c r="Q45" s="45"/>
      <c r="R45" s="44">
        <f t="shared" si="35"/>
        <v>0</v>
      </c>
      <c r="S45" s="45"/>
      <c r="T45" s="44">
        <f t="shared" si="36"/>
        <v>0</v>
      </c>
      <c r="U45" s="45"/>
      <c r="V45" s="48">
        <f t="shared" si="37"/>
        <v>0</v>
      </c>
      <c r="W45" s="45"/>
      <c r="X45" s="44">
        <f t="shared" si="38"/>
        <v>0</v>
      </c>
      <c r="Y45" s="49">
        <f t="shared" si="39"/>
        <v>0</v>
      </c>
      <c r="Z45" s="43"/>
      <c r="AA45" s="44">
        <f t="shared" si="40"/>
        <v>0</v>
      </c>
      <c r="AB45" s="45"/>
      <c r="AC45" s="44">
        <f t="shared" si="41"/>
        <v>0</v>
      </c>
      <c r="AD45" s="45"/>
      <c r="AE45" s="44">
        <f t="shared" si="42"/>
        <v>0</v>
      </c>
      <c r="AF45" s="45"/>
      <c r="AG45" s="50">
        <f t="shared" si="28"/>
        <v>0</v>
      </c>
      <c r="AH45" s="51">
        <f t="shared" si="43"/>
        <v>0</v>
      </c>
      <c r="AI45" s="43"/>
      <c r="AJ45" s="44">
        <f t="shared" si="44"/>
        <v>0</v>
      </c>
      <c r="AK45" s="45"/>
      <c r="AL45" s="52">
        <f t="shared" si="29"/>
        <v>0</v>
      </c>
      <c r="AM45" s="45"/>
      <c r="AN45" s="44">
        <f t="shared" si="45"/>
        <v>0</v>
      </c>
      <c r="AO45" s="45"/>
      <c r="AP45" s="44">
        <f t="shared" si="46"/>
        <v>0</v>
      </c>
      <c r="AQ45" s="45"/>
      <c r="AR45" s="44">
        <f t="shared" si="47"/>
        <v>0</v>
      </c>
      <c r="AS45" s="45"/>
      <c r="AT45" s="44">
        <f t="shared" si="48"/>
        <v>0</v>
      </c>
      <c r="AU45" s="45"/>
      <c r="AV45" s="44">
        <f t="shared" si="49"/>
        <v>0</v>
      </c>
      <c r="AW45" s="45"/>
      <c r="AX45" s="52">
        <f t="shared" si="50"/>
        <v>0</v>
      </c>
      <c r="AY45" s="53">
        <f t="shared" si="51"/>
        <v>0</v>
      </c>
      <c r="AZ45" s="54">
        <f t="shared" si="52"/>
        <v>0</v>
      </c>
      <c r="BA45" s="55"/>
    </row>
    <row r="46" spans="1:53" s="17" customFormat="1" ht="20.25">
      <c r="A46" s="40"/>
      <c r="B46" s="41" t="s">
        <v>74</v>
      </c>
      <c r="C46" s="41" t="s">
        <v>75</v>
      </c>
      <c r="D46" s="42"/>
      <c r="E46" s="43"/>
      <c r="F46" s="44">
        <f t="shared" si="30"/>
        <v>0</v>
      </c>
      <c r="G46" s="45"/>
      <c r="H46" s="44">
        <f t="shared" si="31"/>
        <v>0</v>
      </c>
      <c r="I46" s="46"/>
      <c r="J46" s="47">
        <f t="shared" si="32"/>
        <v>0</v>
      </c>
      <c r="K46" s="45"/>
      <c r="L46" s="44">
        <f t="shared" si="33"/>
        <v>0</v>
      </c>
      <c r="M46" s="45"/>
      <c r="N46" s="47">
        <f t="shared" si="26"/>
        <v>0</v>
      </c>
      <c r="O46" s="45"/>
      <c r="P46" s="44">
        <f t="shared" si="34"/>
        <v>0</v>
      </c>
      <c r="Q46" s="45"/>
      <c r="R46" s="44">
        <f t="shared" si="35"/>
        <v>0</v>
      </c>
      <c r="S46" s="45"/>
      <c r="T46" s="44">
        <f t="shared" si="36"/>
        <v>0</v>
      </c>
      <c r="U46" s="45"/>
      <c r="V46" s="48">
        <f t="shared" si="37"/>
        <v>0</v>
      </c>
      <c r="W46" s="45"/>
      <c r="X46" s="44">
        <f t="shared" si="38"/>
        <v>0</v>
      </c>
      <c r="Y46" s="49">
        <f t="shared" si="39"/>
        <v>0</v>
      </c>
      <c r="Z46" s="43"/>
      <c r="AA46" s="44">
        <f t="shared" si="40"/>
        <v>0</v>
      </c>
      <c r="AB46" s="45"/>
      <c r="AC46" s="44">
        <f t="shared" si="41"/>
        <v>0</v>
      </c>
      <c r="AD46" s="45"/>
      <c r="AE46" s="44">
        <f t="shared" si="42"/>
        <v>0</v>
      </c>
      <c r="AF46" s="45"/>
      <c r="AG46" s="50">
        <f t="shared" si="28"/>
        <v>0</v>
      </c>
      <c r="AH46" s="51">
        <f t="shared" si="43"/>
        <v>0</v>
      </c>
      <c r="AI46" s="43"/>
      <c r="AJ46" s="44">
        <f t="shared" si="44"/>
        <v>0</v>
      </c>
      <c r="AK46" s="45"/>
      <c r="AL46" s="52">
        <f t="shared" si="29"/>
        <v>0</v>
      </c>
      <c r="AM46" s="45"/>
      <c r="AN46" s="44">
        <f t="shared" si="45"/>
        <v>0</v>
      </c>
      <c r="AO46" s="45"/>
      <c r="AP46" s="44">
        <f t="shared" si="46"/>
        <v>0</v>
      </c>
      <c r="AQ46" s="45"/>
      <c r="AR46" s="44">
        <f t="shared" si="47"/>
        <v>0</v>
      </c>
      <c r="AS46" s="45"/>
      <c r="AT46" s="44">
        <f t="shared" si="48"/>
        <v>0</v>
      </c>
      <c r="AU46" s="45"/>
      <c r="AV46" s="44">
        <f t="shared" si="49"/>
        <v>0</v>
      </c>
      <c r="AW46" s="45"/>
      <c r="AX46" s="52">
        <f t="shared" si="50"/>
        <v>0</v>
      </c>
      <c r="AY46" s="53">
        <f t="shared" si="51"/>
        <v>0</v>
      </c>
      <c r="AZ46" s="54">
        <f t="shared" si="52"/>
        <v>0</v>
      </c>
      <c r="BA46" s="55"/>
    </row>
    <row r="47" spans="1:53" s="17" customFormat="1" ht="20.25">
      <c r="A47" s="40"/>
      <c r="B47" s="41"/>
      <c r="C47" s="41"/>
      <c r="D47" s="42"/>
      <c r="E47" s="43"/>
      <c r="F47" s="44"/>
      <c r="G47" s="45"/>
      <c r="H47" s="44"/>
      <c r="I47" s="46"/>
      <c r="J47" s="47"/>
      <c r="K47" s="45"/>
      <c r="L47" s="44"/>
      <c r="M47" s="45"/>
      <c r="N47" s="47"/>
      <c r="O47" s="45"/>
      <c r="P47" s="44"/>
      <c r="Q47" s="45"/>
      <c r="R47" s="44"/>
      <c r="S47" s="45"/>
      <c r="T47" s="44"/>
      <c r="U47" s="45"/>
      <c r="V47" s="48"/>
      <c r="W47" s="45"/>
      <c r="X47" s="44"/>
      <c r="Y47" s="49"/>
      <c r="Z47" s="43"/>
      <c r="AA47" s="44"/>
      <c r="AB47" s="45"/>
      <c r="AC47" s="44"/>
      <c r="AD47" s="45"/>
      <c r="AE47" s="44"/>
      <c r="AF47" s="45"/>
      <c r="AG47" s="50"/>
      <c r="AH47" s="51"/>
      <c r="AI47" s="43"/>
      <c r="AJ47" s="44"/>
      <c r="AK47" s="45"/>
      <c r="AL47" s="52"/>
      <c r="AM47" s="45"/>
      <c r="AN47" s="44"/>
      <c r="AO47" s="45"/>
      <c r="AP47" s="44"/>
      <c r="AQ47" s="45"/>
      <c r="AR47" s="44"/>
      <c r="AS47" s="45"/>
      <c r="AT47" s="44"/>
      <c r="AU47" s="45"/>
      <c r="AV47" s="44"/>
      <c r="AW47" s="45"/>
      <c r="AX47" s="52"/>
      <c r="AY47" s="53"/>
      <c r="AZ47" s="54"/>
      <c r="BA47" s="55"/>
    </row>
    <row r="48" spans="1:53" s="17" customFormat="1" ht="20.25">
      <c r="A48" s="40"/>
      <c r="B48" s="41"/>
      <c r="C48" s="41"/>
      <c r="D48" s="42"/>
      <c r="E48" s="43"/>
      <c r="F48" s="44"/>
      <c r="G48" s="45"/>
      <c r="H48" s="44"/>
      <c r="I48" s="46"/>
      <c r="J48" s="47"/>
      <c r="K48" s="45"/>
      <c r="L48" s="44"/>
      <c r="M48" s="45"/>
      <c r="N48" s="47"/>
      <c r="O48" s="45"/>
      <c r="P48" s="44"/>
      <c r="Q48" s="45"/>
      <c r="R48" s="44"/>
      <c r="S48" s="45"/>
      <c r="T48" s="44"/>
      <c r="U48" s="45"/>
      <c r="V48" s="48"/>
      <c r="W48" s="45"/>
      <c r="X48" s="44"/>
      <c r="Y48" s="49"/>
      <c r="Z48" s="43"/>
      <c r="AA48" s="44"/>
      <c r="AB48" s="45"/>
      <c r="AC48" s="44"/>
      <c r="AD48" s="45"/>
      <c r="AE48" s="44"/>
      <c r="AF48" s="45"/>
      <c r="AG48" s="50"/>
      <c r="AH48" s="51"/>
      <c r="AI48" s="43"/>
      <c r="AJ48" s="44"/>
      <c r="AK48" s="45"/>
      <c r="AL48" s="52"/>
      <c r="AM48" s="45"/>
      <c r="AN48" s="44"/>
      <c r="AO48" s="45"/>
      <c r="AP48" s="44"/>
      <c r="AQ48" s="45"/>
      <c r="AR48" s="44"/>
      <c r="AS48" s="45"/>
      <c r="AT48" s="44"/>
      <c r="AU48" s="45"/>
      <c r="AV48" s="44"/>
      <c r="AW48" s="45"/>
      <c r="AX48" s="52"/>
      <c r="AY48" s="53"/>
      <c r="AZ48" s="54"/>
      <c r="BA48" s="55"/>
    </row>
    <row r="49" spans="1:53" s="17" customFormat="1" ht="20.25">
      <c r="A49" s="40"/>
      <c r="B49" s="56" t="s">
        <v>58</v>
      </c>
      <c r="C49" s="41"/>
      <c r="D49" s="42"/>
      <c r="E49" s="43"/>
      <c r="F49" s="44"/>
      <c r="G49" s="45"/>
      <c r="H49" s="44"/>
      <c r="I49" s="46"/>
      <c r="J49" s="47"/>
      <c r="K49" s="45"/>
      <c r="L49" s="44"/>
      <c r="M49" s="45"/>
      <c r="N49" s="47"/>
      <c r="O49" s="45"/>
      <c r="P49" s="44"/>
      <c r="Q49" s="45"/>
      <c r="R49" s="44"/>
      <c r="S49" s="45"/>
      <c r="T49" s="44"/>
      <c r="U49" s="45"/>
      <c r="V49" s="48"/>
      <c r="W49" s="45"/>
      <c r="X49" s="44"/>
      <c r="Y49" s="49"/>
      <c r="Z49" s="43"/>
      <c r="AA49" s="44"/>
      <c r="AB49" s="45"/>
      <c r="AC49" s="44"/>
      <c r="AD49" s="45"/>
      <c r="AE49" s="44"/>
      <c r="AF49" s="45"/>
      <c r="AG49" s="50"/>
      <c r="AH49" s="51"/>
      <c r="AI49" s="43"/>
      <c r="AJ49" s="44"/>
      <c r="AK49" s="45"/>
      <c r="AL49" s="52"/>
      <c r="AM49" s="45"/>
      <c r="AN49" s="44"/>
      <c r="AO49" s="45"/>
      <c r="AP49" s="44"/>
      <c r="AQ49" s="45"/>
      <c r="AR49" s="44"/>
      <c r="AS49" s="45"/>
      <c r="AT49" s="44"/>
      <c r="AU49" s="45"/>
      <c r="AV49" s="44"/>
      <c r="AW49" s="45"/>
      <c r="AX49" s="52"/>
      <c r="AY49" s="53"/>
      <c r="AZ49" s="54"/>
      <c r="BA49" s="55"/>
    </row>
    <row r="50" spans="1:53" s="17" customFormat="1" ht="20.25">
      <c r="A50" s="40">
        <v>1</v>
      </c>
      <c r="B50" s="41" t="s">
        <v>59</v>
      </c>
      <c r="C50" s="41" t="s">
        <v>60</v>
      </c>
      <c r="D50" s="42"/>
      <c r="E50" s="43">
        <v>14</v>
      </c>
      <c r="F50" s="44">
        <f t="shared" si="30"/>
        <v>84</v>
      </c>
      <c r="G50" s="45"/>
      <c r="H50" s="44">
        <f t="shared" si="31"/>
        <v>0</v>
      </c>
      <c r="I50" s="46">
        <v>8</v>
      </c>
      <c r="J50" s="47">
        <f t="shared" si="32"/>
        <v>20</v>
      </c>
      <c r="K50" s="45"/>
      <c r="L50" s="44">
        <f t="shared" si="33"/>
        <v>0</v>
      </c>
      <c r="M50" s="45"/>
      <c r="N50" s="47">
        <f t="shared" si="26"/>
        <v>0</v>
      </c>
      <c r="O50" s="45"/>
      <c r="P50" s="44">
        <f t="shared" si="34"/>
        <v>0</v>
      </c>
      <c r="Q50" s="45">
        <v>5</v>
      </c>
      <c r="R50" s="44">
        <f t="shared" si="35"/>
        <v>10</v>
      </c>
      <c r="S50" s="45">
        <v>3</v>
      </c>
      <c r="T50" s="44">
        <f t="shared" si="36"/>
        <v>9</v>
      </c>
      <c r="U50" s="45"/>
      <c r="V50" s="48">
        <f t="shared" si="37"/>
        <v>0</v>
      </c>
      <c r="W50" s="45"/>
      <c r="X50" s="44">
        <f t="shared" si="38"/>
        <v>0</v>
      </c>
      <c r="Y50" s="49">
        <f t="shared" si="39"/>
        <v>123</v>
      </c>
      <c r="Z50" s="43" t="s">
        <v>22</v>
      </c>
      <c r="AA50" s="44">
        <f t="shared" si="40"/>
        <v>6</v>
      </c>
      <c r="AB50" s="45"/>
      <c r="AC50" s="44">
        <f t="shared" si="41"/>
        <v>0</v>
      </c>
      <c r="AD50" s="45"/>
      <c r="AE50" s="44">
        <f t="shared" si="42"/>
        <v>0</v>
      </c>
      <c r="AF50" s="45"/>
      <c r="AG50" s="50">
        <f>IF(AF50="si",6,0)</f>
        <v>0</v>
      </c>
      <c r="AH50" s="51">
        <f t="shared" si="43"/>
        <v>6</v>
      </c>
      <c r="AI50" s="43"/>
      <c r="AJ50" s="44">
        <f t="shared" si="44"/>
        <v>0</v>
      </c>
      <c r="AK50" s="45"/>
      <c r="AL50" s="52">
        <f>IF(AK50="si",12,0)</f>
        <v>0</v>
      </c>
      <c r="AM50" s="45">
        <v>1</v>
      </c>
      <c r="AN50" s="44">
        <f t="shared" si="45"/>
        <v>5</v>
      </c>
      <c r="AO50" s="45"/>
      <c r="AP50" s="44">
        <f t="shared" si="46"/>
        <v>0</v>
      </c>
      <c r="AQ50" s="45">
        <v>4</v>
      </c>
      <c r="AR50" s="44">
        <f t="shared" si="47"/>
        <v>4</v>
      </c>
      <c r="AS50" s="45"/>
      <c r="AT50" s="44">
        <f t="shared" si="48"/>
        <v>0</v>
      </c>
      <c r="AU50" s="45"/>
      <c r="AV50" s="44">
        <f t="shared" si="49"/>
        <v>0</v>
      </c>
      <c r="AW50" s="45">
        <v>2</v>
      </c>
      <c r="AX50" s="52">
        <f t="shared" si="50"/>
        <v>2</v>
      </c>
      <c r="AY50" s="53">
        <f t="shared" si="51"/>
        <v>11</v>
      </c>
      <c r="AZ50" s="54">
        <f t="shared" si="52"/>
        <v>140</v>
      </c>
      <c r="BA50" s="55"/>
    </row>
    <row r="51" spans="1:53" s="17" customFormat="1" ht="20.25">
      <c r="A51" s="40">
        <v>2</v>
      </c>
      <c r="B51" s="41" t="s">
        <v>61</v>
      </c>
      <c r="C51" s="41" t="s">
        <v>62</v>
      </c>
      <c r="D51" s="42"/>
      <c r="E51" s="43">
        <v>14</v>
      </c>
      <c r="F51" s="44">
        <f t="shared" si="30"/>
        <v>84</v>
      </c>
      <c r="G51" s="45"/>
      <c r="H51" s="44">
        <f t="shared" si="31"/>
        <v>0</v>
      </c>
      <c r="I51" s="46">
        <v>2</v>
      </c>
      <c r="J51" s="47">
        <f t="shared" si="32"/>
        <v>6</v>
      </c>
      <c r="K51" s="45"/>
      <c r="L51" s="44">
        <f t="shared" si="33"/>
        <v>0</v>
      </c>
      <c r="M51" s="45"/>
      <c r="N51" s="47">
        <f t="shared" si="26"/>
        <v>0</v>
      </c>
      <c r="O51" s="45"/>
      <c r="P51" s="44">
        <f t="shared" si="34"/>
        <v>0</v>
      </c>
      <c r="Q51" s="45">
        <v>5</v>
      </c>
      <c r="R51" s="44">
        <f t="shared" si="35"/>
        <v>10</v>
      </c>
      <c r="S51" s="45">
        <v>3</v>
      </c>
      <c r="T51" s="44">
        <f t="shared" si="36"/>
        <v>9</v>
      </c>
      <c r="U51" s="45"/>
      <c r="V51" s="48">
        <f t="shared" si="37"/>
        <v>0</v>
      </c>
      <c r="W51" s="45" t="s">
        <v>22</v>
      </c>
      <c r="X51" s="44">
        <f t="shared" si="38"/>
        <v>10</v>
      </c>
      <c r="Y51" s="49">
        <f t="shared" si="39"/>
        <v>119</v>
      </c>
      <c r="Z51" s="43"/>
      <c r="AA51" s="44">
        <f t="shared" si="40"/>
        <v>0</v>
      </c>
      <c r="AB51" s="45"/>
      <c r="AC51" s="44">
        <f t="shared" si="41"/>
        <v>0</v>
      </c>
      <c r="AD51" s="45"/>
      <c r="AE51" s="44">
        <f t="shared" si="42"/>
        <v>0</v>
      </c>
      <c r="AF51" s="45"/>
      <c r="AG51" s="50">
        <f>IF(AF51="si",6,0)</f>
        <v>0</v>
      </c>
      <c r="AH51" s="51">
        <f t="shared" si="43"/>
        <v>0</v>
      </c>
      <c r="AI51" s="43"/>
      <c r="AJ51" s="44">
        <f t="shared" si="44"/>
        <v>0</v>
      </c>
      <c r="AK51" s="45" t="s">
        <v>22</v>
      </c>
      <c r="AL51" s="52">
        <f>IF(AK51="si",12,0)</f>
        <v>12</v>
      </c>
      <c r="AM51" s="45"/>
      <c r="AN51" s="44">
        <f t="shared" si="45"/>
        <v>0</v>
      </c>
      <c r="AO51" s="45"/>
      <c r="AP51" s="44">
        <f t="shared" si="46"/>
        <v>0</v>
      </c>
      <c r="AQ51" s="45"/>
      <c r="AR51" s="44">
        <f t="shared" si="47"/>
        <v>0</v>
      </c>
      <c r="AS51" s="45"/>
      <c r="AT51" s="44">
        <f t="shared" si="48"/>
        <v>0</v>
      </c>
      <c r="AU51" s="45"/>
      <c r="AV51" s="44">
        <f t="shared" si="49"/>
        <v>0</v>
      </c>
      <c r="AW51" s="45">
        <v>1</v>
      </c>
      <c r="AX51" s="52">
        <f t="shared" si="50"/>
        <v>1</v>
      </c>
      <c r="AY51" s="53">
        <f t="shared" si="51"/>
        <v>13</v>
      </c>
      <c r="AZ51" s="54">
        <f t="shared" si="52"/>
        <v>132</v>
      </c>
      <c r="BA51" s="55"/>
    </row>
    <row r="52" spans="1:53" s="17" customFormat="1" ht="20.25">
      <c r="A52" s="40">
        <v>4</v>
      </c>
      <c r="B52" s="41" t="s">
        <v>188</v>
      </c>
      <c r="C52" s="41" t="s">
        <v>189</v>
      </c>
      <c r="D52" s="42"/>
      <c r="E52" s="43">
        <v>13</v>
      </c>
      <c r="F52" s="44">
        <f>E52*6</f>
        <v>78</v>
      </c>
      <c r="G52" s="45"/>
      <c r="H52" s="44"/>
      <c r="I52" s="46">
        <v>6</v>
      </c>
      <c r="J52" s="47">
        <f>IF(I52&lt;=4,I52*3,12+(I52-4)*3*2/3)</f>
        <v>16</v>
      </c>
      <c r="K52" s="45"/>
      <c r="L52" s="44"/>
      <c r="M52" s="45"/>
      <c r="N52" s="47"/>
      <c r="O52" s="45"/>
      <c r="P52" s="44"/>
      <c r="Q52" s="45">
        <v>1</v>
      </c>
      <c r="R52" s="44">
        <v>2</v>
      </c>
      <c r="S52" s="45"/>
      <c r="T52" s="44"/>
      <c r="U52" s="45">
        <v>4</v>
      </c>
      <c r="V52" s="48">
        <v>4</v>
      </c>
      <c r="W52" s="45"/>
      <c r="X52" s="44"/>
      <c r="Y52" s="49">
        <v>100</v>
      </c>
      <c r="Z52" s="43"/>
      <c r="AA52" s="44"/>
      <c r="AB52" s="45"/>
      <c r="AC52" s="44"/>
      <c r="AD52" s="45">
        <v>1</v>
      </c>
      <c r="AE52" s="44">
        <v>3</v>
      </c>
      <c r="AF52" s="45"/>
      <c r="AG52" s="50"/>
      <c r="AH52" s="51">
        <v>3</v>
      </c>
      <c r="AI52" s="43"/>
      <c r="AJ52" s="44"/>
      <c r="AK52" s="45" t="s">
        <v>22</v>
      </c>
      <c r="AL52" s="52">
        <v>12</v>
      </c>
      <c r="AM52" s="45"/>
      <c r="AN52" s="44"/>
      <c r="AO52" s="45"/>
      <c r="AP52" s="44"/>
      <c r="AQ52" s="45"/>
      <c r="AR52" s="44"/>
      <c r="AS52" s="45"/>
      <c r="AT52" s="44"/>
      <c r="AU52" s="45"/>
      <c r="AV52" s="44"/>
      <c r="AW52" s="45"/>
      <c r="AX52" s="52"/>
      <c r="AY52" s="53">
        <v>12</v>
      </c>
      <c r="AZ52" s="54">
        <v>118</v>
      </c>
      <c r="BA52" s="55"/>
    </row>
    <row r="53" spans="1:53" s="17" customFormat="1" ht="20.25">
      <c r="A53" s="40">
        <v>3</v>
      </c>
      <c r="B53" s="41" t="s">
        <v>76</v>
      </c>
      <c r="C53" s="41" t="s">
        <v>77</v>
      </c>
      <c r="D53" s="42"/>
      <c r="E53" s="43">
        <v>8</v>
      </c>
      <c r="F53" s="44">
        <f t="shared" si="30"/>
        <v>48</v>
      </c>
      <c r="G53" s="45"/>
      <c r="H53" s="44">
        <f t="shared" si="31"/>
        <v>0</v>
      </c>
      <c r="I53" s="46">
        <v>9</v>
      </c>
      <c r="J53" s="47">
        <f t="shared" si="32"/>
        <v>22</v>
      </c>
      <c r="K53" s="45"/>
      <c r="L53" s="44">
        <f t="shared" si="33"/>
        <v>0</v>
      </c>
      <c r="M53" s="45"/>
      <c r="N53" s="47">
        <f t="shared" si="26"/>
        <v>0</v>
      </c>
      <c r="O53" s="45"/>
      <c r="P53" s="44">
        <f t="shared" si="34"/>
        <v>0</v>
      </c>
      <c r="Q53" s="45">
        <v>4</v>
      </c>
      <c r="R53" s="44">
        <f t="shared" si="35"/>
        <v>8</v>
      </c>
      <c r="S53" s="45"/>
      <c r="T53" s="44">
        <f t="shared" si="36"/>
        <v>0</v>
      </c>
      <c r="U53" s="45"/>
      <c r="V53" s="48">
        <f t="shared" si="37"/>
        <v>0</v>
      </c>
      <c r="W53" s="45"/>
      <c r="X53" s="44">
        <f t="shared" si="38"/>
        <v>0</v>
      </c>
      <c r="Y53" s="49">
        <f t="shared" si="39"/>
        <v>78</v>
      </c>
      <c r="Z53" s="43" t="s">
        <v>22</v>
      </c>
      <c r="AA53" s="44">
        <f t="shared" si="40"/>
        <v>6</v>
      </c>
      <c r="AB53" s="45"/>
      <c r="AC53" s="44">
        <f t="shared" si="41"/>
        <v>0</v>
      </c>
      <c r="AD53" s="45"/>
      <c r="AE53" s="44">
        <f t="shared" si="42"/>
        <v>0</v>
      </c>
      <c r="AF53" s="45"/>
      <c r="AG53" s="50">
        <f t="shared" si="28"/>
        <v>0</v>
      </c>
      <c r="AH53" s="51">
        <f t="shared" si="43"/>
        <v>6</v>
      </c>
      <c r="AI53" s="43"/>
      <c r="AJ53" s="44">
        <f t="shared" si="44"/>
        <v>0</v>
      </c>
      <c r="AK53" s="45" t="s">
        <v>22</v>
      </c>
      <c r="AL53" s="52">
        <f t="shared" si="29"/>
        <v>12</v>
      </c>
      <c r="AM53" s="45"/>
      <c r="AN53" s="44">
        <f t="shared" si="45"/>
        <v>0</v>
      </c>
      <c r="AO53" s="45"/>
      <c r="AP53" s="44">
        <f t="shared" si="46"/>
        <v>0</v>
      </c>
      <c r="AQ53" s="45">
        <v>1</v>
      </c>
      <c r="AR53" s="44">
        <f t="shared" si="47"/>
        <v>1</v>
      </c>
      <c r="AS53" s="45"/>
      <c r="AT53" s="44">
        <f t="shared" si="48"/>
        <v>0</v>
      </c>
      <c r="AU53" s="45"/>
      <c r="AV53" s="44">
        <f t="shared" si="49"/>
        <v>0</v>
      </c>
      <c r="AW53" s="45">
        <v>1</v>
      </c>
      <c r="AX53" s="52">
        <f t="shared" si="50"/>
        <v>1</v>
      </c>
      <c r="AY53" s="53">
        <f t="shared" si="51"/>
        <v>14</v>
      </c>
      <c r="AZ53" s="54">
        <f t="shared" si="52"/>
        <v>98</v>
      </c>
      <c r="BA53" s="55"/>
    </row>
    <row r="54" spans="1:53" s="17" customFormat="1" ht="20.25">
      <c r="A54" s="40">
        <v>4</v>
      </c>
      <c r="B54" s="41"/>
      <c r="C54" s="41"/>
      <c r="D54" s="42"/>
      <c r="E54" s="43"/>
      <c r="F54" s="44">
        <f t="shared" si="30"/>
        <v>0</v>
      </c>
      <c r="G54" s="45"/>
      <c r="H54" s="44"/>
      <c r="I54" s="46"/>
      <c r="J54" s="47">
        <f t="shared" si="32"/>
        <v>0</v>
      </c>
      <c r="K54" s="45"/>
      <c r="L54" s="44"/>
      <c r="M54" s="45"/>
      <c r="N54" s="47"/>
      <c r="O54" s="45"/>
      <c r="P54" s="44"/>
      <c r="Q54" s="45"/>
      <c r="R54" s="44"/>
      <c r="S54" s="45"/>
      <c r="T54" s="44"/>
      <c r="U54" s="45"/>
      <c r="V54" s="48"/>
      <c r="W54" s="45"/>
      <c r="X54" s="44"/>
      <c r="Y54" s="49"/>
      <c r="Z54" s="43"/>
      <c r="AA54" s="44"/>
      <c r="AB54" s="45"/>
      <c r="AC54" s="44"/>
      <c r="AD54" s="45"/>
      <c r="AE54" s="44"/>
      <c r="AF54" s="45"/>
      <c r="AG54" s="50"/>
      <c r="AH54" s="51"/>
      <c r="AI54" s="43"/>
      <c r="AJ54" s="44"/>
      <c r="AK54" s="45"/>
      <c r="AL54" s="52"/>
      <c r="AM54" s="45"/>
      <c r="AN54" s="44"/>
      <c r="AO54" s="45"/>
      <c r="AP54" s="44"/>
      <c r="AQ54" s="45"/>
      <c r="AR54" s="44"/>
      <c r="AS54" s="45"/>
      <c r="AT54" s="44"/>
      <c r="AU54" s="45"/>
      <c r="AV54" s="44"/>
      <c r="AW54" s="45"/>
      <c r="AX54" s="52">
        <f t="shared" si="50"/>
        <v>0</v>
      </c>
      <c r="AY54" s="53"/>
      <c r="AZ54" s="54"/>
      <c r="BA54" s="55"/>
    </row>
    <row r="55" spans="1:53" s="17" customFormat="1" ht="20.25">
      <c r="A55" s="40"/>
      <c r="B55" s="56" t="s">
        <v>63</v>
      </c>
      <c r="C55" s="41"/>
      <c r="D55" s="42"/>
      <c r="E55" s="43"/>
      <c r="F55" s="44"/>
      <c r="G55" s="45"/>
      <c r="H55" s="44"/>
      <c r="I55" s="46"/>
      <c r="J55" s="47"/>
      <c r="K55" s="45"/>
      <c r="L55" s="44"/>
      <c r="M55" s="45"/>
      <c r="N55" s="47"/>
      <c r="O55" s="45"/>
      <c r="P55" s="44"/>
      <c r="Q55" s="45"/>
      <c r="R55" s="44"/>
      <c r="S55" s="45"/>
      <c r="T55" s="44"/>
      <c r="U55" s="45"/>
      <c r="V55" s="48"/>
      <c r="W55" s="45"/>
      <c r="X55" s="44"/>
      <c r="Y55" s="49"/>
      <c r="Z55" s="43"/>
      <c r="AA55" s="44"/>
      <c r="AB55" s="45"/>
      <c r="AC55" s="44"/>
      <c r="AD55" s="45"/>
      <c r="AE55" s="44"/>
      <c r="AF55" s="45"/>
      <c r="AG55" s="50"/>
      <c r="AH55" s="51"/>
      <c r="AI55" s="43"/>
      <c r="AJ55" s="44"/>
      <c r="AK55" s="45"/>
      <c r="AL55" s="52"/>
      <c r="AM55" s="45"/>
      <c r="AN55" s="44"/>
      <c r="AO55" s="45"/>
      <c r="AP55" s="44"/>
      <c r="AQ55" s="45"/>
      <c r="AR55" s="44"/>
      <c r="AS55" s="45"/>
      <c r="AT55" s="44"/>
      <c r="AU55" s="45"/>
      <c r="AV55" s="44"/>
      <c r="AW55" s="45"/>
      <c r="AX55" s="52"/>
      <c r="AY55" s="53"/>
      <c r="AZ55" s="54"/>
      <c r="BA55" s="55"/>
    </row>
    <row r="56" spans="1:53" s="17" customFormat="1" ht="20.25">
      <c r="A56" s="40">
        <v>1</v>
      </c>
      <c r="B56" s="41" t="s">
        <v>64</v>
      </c>
      <c r="C56" s="41" t="s">
        <v>65</v>
      </c>
      <c r="D56" s="42"/>
      <c r="E56" s="43">
        <v>20</v>
      </c>
      <c r="F56" s="44">
        <f t="shared" si="30"/>
        <v>120</v>
      </c>
      <c r="G56" s="45"/>
      <c r="H56" s="44">
        <f t="shared" si="31"/>
        <v>0</v>
      </c>
      <c r="I56" s="46">
        <v>5</v>
      </c>
      <c r="J56" s="47">
        <f t="shared" si="32"/>
        <v>14</v>
      </c>
      <c r="K56" s="45"/>
      <c r="L56" s="44">
        <f t="shared" si="33"/>
        <v>0</v>
      </c>
      <c r="M56" s="45"/>
      <c r="N56" s="47">
        <f t="shared" si="26"/>
        <v>0</v>
      </c>
      <c r="O56" s="45"/>
      <c r="P56" s="44">
        <f t="shared" si="34"/>
        <v>0</v>
      </c>
      <c r="Q56" s="45">
        <v>5</v>
      </c>
      <c r="R56" s="44">
        <f t="shared" si="35"/>
        <v>10</v>
      </c>
      <c r="S56" s="45">
        <v>8</v>
      </c>
      <c r="T56" s="44">
        <v>24</v>
      </c>
      <c r="U56" s="45"/>
      <c r="V56" s="48">
        <f t="shared" si="37"/>
        <v>0</v>
      </c>
      <c r="W56" s="45" t="s">
        <v>22</v>
      </c>
      <c r="X56" s="44">
        <f t="shared" si="38"/>
        <v>10</v>
      </c>
      <c r="Y56" s="49">
        <f t="shared" si="39"/>
        <v>178</v>
      </c>
      <c r="Z56" s="43"/>
      <c r="AA56" s="44">
        <f t="shared" si="40"/>
        <v>0</v>
      </c>
      <c r="AB56" s="45"/>
      <c r="AC56" s="44">
        <f t="shared" si="41"/>
        <v>0</v>
      </c>
      <c r="AD56" s="45"/>
      <c r="AE56" s="44">
        <f t="shared" si="42"/>
        <v>0</v>
      </c>
      <c r="AF56" s="45"/>
      <c r="AG56" s="50">
        <f t="shared" si="28"/>
        <v>0</v>
      </c>
      <c r="AH56" s="51">
        <f t="shared" si="43"/>
        <v>0</v>
      </c>
      <c r="AI56" s="43"/>
      <c r="AJ56" s="44">
        <f t="shared" si="44"/>
        <v>0</v>
      </c>
      <c r="AK56" s="45" t="s">
        <v>22</v>
      </c>
      <c r="AL56" s="52">
        <f t="shared" si="29"/>
        <v>12</v>
      </c>
      <c r="AM56" s="45"/>
      <c r="AN56" s="44">
        <f t="shared" si="45"/>
        <v>0</v>
      </c>
      <c r="AO56" s="45"/>
      <c r="AP56" s="44">
        <f t="shared" si="46"/>
        <v>0</v>
      </c>
      <c r="AQ56" s="45"/>
      <c r="AR56" s="44">
        <f t="shared" si="47"/>
        <v>0</v>
      </c>
      <c r="AS56" s="45"/>
      <c r="AT56" s="44">
        <f t="shared" si="48"/>
        <v>0</v>
      </c>
      <c r="AU56" s="45"/>
      <c r="AV56" s="44">
        <f t="shared" si="49"/>
        <v>0</v>
      </c>
      <c r="AW56" s="45">
        <v>1</v>
      </c>
      <c r="AX56" s="52">
        <f t="shared" si="50"/>
        <v>1</v>
      </c>
      <c r="AY56" s="53">
        <f t="shared" si="51"/>
        <v>13</v>
      </c>
      <c r="AZ56" s="54">
        <f t="shared" si="52"/>
        <v>191</v>
      </c>
      <c r="BA56" s="55"/>
    </row>
    <row r="57" spans="1:53" s="17" customFormat="1" ht="20.25">
      <c r="A57" s="40"/>
      <c r="B57" s="56" t="s">
        <v>66</v>
      </c>
      <c r="C57" s="56"/>
      <c r="D57" s="42"/>
      <c r="E57" s="43"/>
      <c r="F57" s="44">
        <f t="shared" si="30"/>
        <v>0</v>
      </c>
      <c r="G57" s="45"/>
      <c r="H57" s="44">
        <f t="shared" si="31"/>
        <v>0</v>
      </c>
      <c r="I57" s="46"/>
      <c r="J57" s="47">
        <f t="shared" si="32"/>
        <v>0</v>
      </c>
      <c r="K57" s="45"/>
      <c r="L57" s="44">
        <f t="shared" si="33"/>
        <v>0</v>
      </c>
      <c r="M57" s="45"/>
      <c r="N57" s="47">
        <f t="shared" si="26"/>
        <v>0</v>
      </c>
      <c r="O57" s="45"/>
      <c r="P57" s="44">
        <f t="shared" si="34"/>
        <v>0</v>
      </c>
      <c r="Q57" s="45"/>
      <c r="R57" s="44">
        <f t="shared" si="35"/>
        <v>0</v>
      </c>
      <c r="S57" s="45"/>
      <c r="T57" s="44">
        <f t="shared" si="36"/>
        <v>0</v>
      </c>
      <c r="U57" s="45"/>
      <c r="V57" s="48">
        <f t="shared" si="37"/>
        <v>0</v>
      </c>
      <c r="W57" s="45"/>
      <c r="X57" s="44">
        <f t="shared" si="38"/>
        <v>0</v>
      </c>
      <c r="Y57" s="49">
        <f t="shared" si="39"/>
        <v>0</v>
      </c>
      <c r="Z57" s="43"/>
      <c r="AA57" s="44">
        <f t="shared" si="40"/>
        <v>0</v>
      </c>
      <c r="AB57" s="45"/>
      <c r="AC57" s="44">
        <f t="shared" si="41"/>
        <v>0</v>
      </c>
      <c r="AD57" s="45"/>
      <c r="AE57" s="44">
        <f t="shared" si="42"/>
        <v>0</v>
      </c>
      <c r="AF57" s="45"/>
      <c r="AG57" s="50">
        <f t="shared" si="28"/>
        <v>0</v>
      </c>
      <c r="AH57" s="51">
        <f t="shared" si="43"/>
        <v>0</v>
      </c>
      <c r="AI57" s="43"/>
      <c r="AJ57" s="44">
        <f t="shared" si="44"/>
        <v>0</v>
      </c>
      <c r="AK57" s="45"/>
      <c r="AL57" s="52">
        <f t="shared" si="29"/>
        <v>0</v>
      </c>
      <c r="AM57" s="45"/>
      <c r="AN57" s="44">
        <f t="shared" si="45"/>
        <v>0</v>
      </c>
      <c r="AO57" s="45"/>
      <c r="AP57" s="44">
        <f t="shared" si="46"/>
        <v>0</v>
      </c>
      <c r="AQ57" s="45"/>
      <c r="AR57" s="44">
        <f t="shared" si="47"/>
        <v>0</v>
      </c>
      <c r="AS57" s="45"/>
      <c r="AT57" s="44">
        <f t="shared" si="48"/>
        <v>0</v>
      </c>
      <c r="AU57" s="45"/>
      <c r="AV57" s="44">
        <f t="shared" si="49"/>
        <v>0</v>
      </c>
      <c r="AW57" s="45"/>
      <c r="AX57" s="52">
        <f t="shared" si="50"/>
        <v>0</v>
      </c>
      <c r="AY57" s="53">
        <f t="shared" si="51"/>
        <v>0</v>
      </c>
      <c r="AZ57" s="54">
        <f t="shared" si="52"/>
        <v>0</v>
      </c>
      <c r="BA57" s="55"/>
    </row>
    <row r="58" spans="1:53" s="17" customFormat="1" ht="20.25">
      <c r="A58" s="40">
        <v>1</v>
      </c>
      <c r="B58" s="41" t="s">
        <v>68</v>
      </c>
      <c r="C58" s="41" t="s">
        <v>69</v>
      </c>
      <c r="D58" s="42"/>
      <c r="E58" s="43">
        <v>26</v>
      </c>
      <c r="F58" s="44">
        <f>E58*6</f>
        <v>156</v>
      </c>
      <c r="G58" s="45"/>
      <c r="H58" s="44">
        <f>G58*6</f>
        <v>0</v>
      </c>
      <c r="I58" s="46">
        <v>3</v>
      </c>
      <c r="J58" s="47">
        <f>IF(I58&lt;=4,I58*3,12+(I58-4)*3*2/3)</f>
        <v>9</v>
      </c>
      <c r="K58" s="45"/>
      <c r="L58" s="44">
        <f>K58*3</f>
        <v>0</v>
      </c>
      <c r="M58" s="45"/>
      <c r="N58" s="47">
        <f>IF(M58&lt;=4,M58*3,12+(M58-4)*3*2/3)</f>
        <v>0</v>
      </c>
      <c r="O58" s="45"/>
      <c r="P58" s="44">
        <f>O58*3</f>
        <v>0</v>
      </c>
      <c r="Q58" s="45">
        <v>5</v>
      </c>
      <c r="R58" s="44">
        <f>IF(Q58&gt;10,20,Q58*2)</f>
        <v>10</v>
      </c>
      <c r="S58" s="45">
        <v>13</v>
      </c>
      <c r="T58" s="44">
        <f>S58*3</f>
        <v>39</v>
      </c>
      <c r="U58" s="45">
        <v>7</v>
      </c>
      <c r="V58" s="48">
        <f>U58</f>
        <v>7</v>
      </c>
      <c r="W58" s="45" t="s">
        <v>22</v>
      </c>
      <c r="X58" s="44">
        <f>IF(W58="si",10,0)</f>
        <v>10</v>
      </c>
      <c r="Y58" s="49">
        <f>F58+H58+J58+L58+N58+P58+R58+T58+V58+X58</f>
        <v>231</v>
      </c>
      <c r="Z58" s="43" t="s">
        <v>22</v>
      </c>
      <c r="AA58" s="44">
        <f>IF(Z58="si",6,0)</f>
        <v>6</v>
      </c>
      <c r="AB58" s="45"/>
      <c r="AC58" s="44">
        <f>AB58*4</f>
        <v>0</v>
      </c>
      <c r="AD58" s="45"/>
      <c r="AE58" s="44">
        <f>AD58*3</f>
        <v>0</v>
      </c>
      <c r="AF58" s="45"/>
      <c r="AG58" s="50">
        <f>IF(AF58="si",6,0)</f>
        <v>0</v>
      </c>
      <c r="AH58" s="51">
        <f>AA58+AC58+AE58+AG58</f>
        <v>6</v>
      </c>
      <c r="AI58" s="43"/>
      <c r="AJ58" s="44">
        <f>AI58*3</f>
        <v>0</v>
      </c>
      <c r="AK58" s="45" t="s">
        <v>22</v>
      </c>
      <c r="AL58" s="52">
        <f>IF(AK58="si",12,0)</f>
        <v>12</v>
      </c>
      <c r="AM58" s="45"/>
      <c r="AN58" s="44">
        <f>AM58*5</f>
        <v>0</v>
      </c>
      <c r="AO58" s="45"/>
      <c r="AP58" s="44">
        <f>AO58*3</f>
        <v>0</v>
      </c>
      <c r="AQ58" s="45"/>
      <c r="AR58" s="44">
        <f>AQ58</f>
        <v>0</v>
      </c>
      <c r="AS58" s="45"/>
      <c r="AT58" s="44">
        <f>AS58*5</f>
        <v>0</v>
      </c>
      <c r="AU58" s="45"/>
      <c r="AV58" s="44">
        <f>IF(AU58="si",5,0)</f>
        <v>0</v>
      </c>
      <c r="AW58" s="45">
        <v>2</v>
      </c>
      <c r="AX58" s="52">
        <f>AW58*1</f>
        <v>2</v>
      </c>
      <c r="AY58" s="53">
        <f>AJ58+AL58+AX58+IF(AN58+AP58+AR58+AT58+AV58&gt;10,10,AN58+AP58+AR58+AT58+AV58)</f>
        <v>14</v>
      </c>
      <c r="AZ58" s="54">
        <f>Y58+AH58+AY58</f>
        <v>251</v>
      </c>
      <c r="BA58" s="55"/>
    </row>
    <row r="59" spans="1:53" s="17" customFormat="1" ht="20.25">
      <c r="A59" s="40">
        <v>2</v>
      </c>
      <c r="B59" s="41" t="s">
        <v>67</v>
      </c>
      <c r="C59" s="41" t="s">
        <v>51</v>
      </c>
      <c r="D59" s="42"/>
      <c r="E59" s="43">
        <v>26</v>
      </c>
      <c r="F59" s="44">
        <f t="shared" si="30"/>
        <v>156</v>
      </c>
      <c r="G59" s="45"/>
      <c r="H59" s="44">
        <f t="shared" si="31"/>
        <v>0</v>
      </c>
      <c r="I59" s="46">
        <v>1</v>
      </c>
      <c r="J59" s="47">
        <f t="shared" si="32"/>
        <v>3</v>
      </c>
      <c r="K59" s="45"/>
      <c r="L59" s="44">
        <f t="shared" si="33"/>
        <v>0</v>
      </c>
      <c r="M59" s="45"/>
      <c r="N59" s="47">
        <f t="shared" si="26"/>
        <v>0</v>
      </c>
      <c r="O59" s="45"/>
      <c r="P59" s="44">
        <f t="shared" si="34"/>
        <v>0</v>
      </c>
      <c r="Q59" s="45">
        <v>5</v>
      </c>
      <c r="R59" s="44">
        <f t="shared" si="35"/>
        <v>10</v>
      </c>
      <c r="S59" s="45">
        <v>15</v>
      </c>
      <c r="T59" s="44">
        <f t="shared" si="36"/>
        <v>45</v>
      </c>
      <c r="U59" s="45">
        <v>6</v>
      </c>
      <c r="V59" s="48">
        <f t="shared" si="37"/>
        <v>6</v>
      </c>
      <c r="W59" s="45" t="s">
        <v>22</v>
      </c>
      <c r="X59" s="44">
        <f t="shared" si="38"/>
        <v>10</v>
      </c>
      <c r="Y59" s="49">
        <f t="shared" si="39"/>
        <v>230</v>
      </c>
      <c r="Z59" s="43" t="s">
        <v>22</v>
      </c>
      <c r="AA59" s="44">
        <f t="shared" si="40"/>
        <v>6</v>
      </c>
      <c r="AB59" s="45"/>
      <c r="AC59" s="44">
        <f t="shared" si="41"/>
        <v>0</v>
      </c>
      <c r="AD59" s="45"/>
      <c r="AE59" s="44">
        <f t="shared" si="42"/>
        <v>0</v>
      </c>
      <c r="AF59" s="45"/>
      <c r="AG59" s="50">
        <f t="shared" si="28"/>
        <v>0</v>
      </c>
      <c r="AH59" s="51">
        <f t="shared" si="43"/>
        <v>6</v>
      </c>
      <c r="AI59" s="43"/>
      <c r="AJ59" s="44">
        <f t="shared" si="44"/>
        <v>0</v>
      </c>
      <c r="AK59" s="45" t="s">
        <v>22</v>
      </c>
      <c r="AL59" s="52">
        <f t="shared" si="29"/>
        <v>12</v>
      </c>
      <c r="AM59" s="45"/>
      <c r="AN59" s="44">
        <f t="shared" si="45"/>
        <v>0</v>
      </c>
      <c r="AO59" s="45"/>
      <c r="AP59" s="44">
        <f t="shared" si="46"/>
        <v>0</v>
      </c>
      <c r="AQ59" s="45"/>
      <c r="AR59" s="44">
        <f t="shared" si="47"/>
        <v>0</v>
      </c>
      <c r="AS59" s="45"/>
      <c r="AT59" s="44">
        <f t="shared" si="48"/>
        <v>0</v>
      </c>
      <c r="AU59" s="45"/>
      <c r="AV59" s="44">
        <f t="shared" si="49"/>
        <v>0</v>
      </c>
      <c r="AW59" s="45">
        <v>1</v>
      </c>
      <c r="AX59" s="52">
        <f t="shared" si="50"/>
        <v>1</v>
      </c>
      <c r="AY59" s="53">
        <f t="shared" si="51"/>
        <v>13</v>
      </c>
      <c r="AZ59" s="54">
        <f t="shared" si="52"/>
        <v>249</v>
      </c>
      <c r="BA59" s="55"/>
    </row>
    <row r="60" spans="1:53" s="17" customFormat="1" ht="20.25">
      <c r="A60" s="56" t="s">
        <v>199</v>
      </c>
      <c r="B60" s="56"/>
      <c r="C60" s="57"/>
      <c r="D60" s="41"/>
      <c r="E60" s="42"/>
      <c r="F60" s="44">
        <f>E60*6</f>
        <v>0</v>
      </c>
      <c r="G60" s="45"/>
      <c r="H60" s="44">
        <f>G60*6</f>
        <v>0</v>
      </c>
      <c r="I60" s="46"/>
      <c r="J60" s="47">
        <f>IF(I60&lt;=4,I60*3,12+(I60-4)*3*2/3)</f>
        <v>0</v>
      </c>
      <c r="K60" s="45"/>
      <c r="L60" s="44">
        <f>K60*3</f>
        <v>0</v>
      </c>
      <c r="M60" s="45"/>
      <c r="N60" s="47">
        <f>IF(M60&lt;=4,M60*3,12+(M60-4)*3*2/3)</f>
        <v>0</v>
      </c>
      <c r="O60" s="45"/>
      <c r="P60" s="44">
        <f>O60*3</f>
        <v>0</v>
      </c>
      <c r="Q60" s="45"/>
      <c r="R60" s="44">
        <f>IF(Q60&gt;10,20,Q60*2)</f>
        <v>0</v>
      </c>
      <c r="S60" s="45"/>
      <c r="T60" s="44">
        <f>S60*3</f>
        <v>0</v>
      </c>
      <c r="U60" s="45"/>
      <c r="V60" s="48">
        <f>U60</f>
        <v>0</v>
      </c>
      <c r="W60" s="45"/>
      <c r="X60" s="44">
        <f>IF(W60="si",10,0)</f>
        <v>0</v>
      </c>
      <c r="Y60" s="49">
        <f>F60+H60+J60+L60+N60+P60+R60+T60+V60+X60</f>
        <v>0</v>
      </c>
      <c r="Z60" s="43"/>
      <c r="AA60" s="44">
        <f>IF(Z60="si",6,0)</f>
        <v>0</v>
      </c>
      <c r="AB60" s="45"/>
      <c r="AC60" s="44">
        <f>AB60*4</f>
        <v>0</v>
      </c>
      <c r="AD60" s="45"/>
      <c r="AE60" s="44">
        <f>AD60*3</f>
        <v>0</v>
      </c>
      <c r="AF60" s="45"/>
      <c r="AG60" s="50">
        <f>IF(AF60="si",6,0)</f>
        <v>0</v>
      </c>
      <c r="AH60" s="51">
        <f>AA60+AC60+AE60+AG60</f>
        <v>0</v>
      </c>
      <c r="AI60" s="43"/>
      <c r="AJ60" s="44">
        <f>AI60*3</f>
        <v>0</v>
      </c>
      <c r="AK60" s="45"/>
      <c r="AL60" s="52">
        <f>IF(AK60="si",12,0)</f>
        <v>0</v>
      </c>
      <c r="AM60" s="45"/>
      <c r="AN60" s="44">
        <f>AM60*5</f>
        <v>0</v>
      </c>
      <c r="AO60" s="45"/>
      <c r="AP60" s="44">
        <f>AO60*3</f>
        <v>0</v>
      </c>
      <c r="AQ60" s="45"/>
      <c r="AR60" s="44">
        <f>AQ60</f>
        <v>0</v>
      </c>
      <c r="AS60" s="45"/>
      <c r="AT60" s="44">
        <f>AS60*5</f>
        <v>0</v>
      </c>
      <c r="AU60" s="45"/>
      <c r="AV60" s="44">
        <f>IF(AU60="si",5,0)</f>
        <v>0</v>
      </c>
      <c r="AW60" s="45"/>
      <c r="AX60" s="52">
        <f>AW60*1</f>
        <v>0</v>
      </c>
      <c r="AY60" s="53">
        <f>AJ60+AL60+AX60+IF(AN60+AP60+AR60+AT60+AV60&gt;10,10,AN60+AP60+AR60+AT60+AV60)</f>
        <v>0</v>
      </c>
      <c r="AZ60" s="54">
        <f>Y60+AH60+AY60</f>
        <v>0</v>
      </c>
      <c r="BA60" s="55"/>
    </row>
    <row r="61" spans="1:53" s="17" customFormat="1" ht="20.25">
      <c r="A61" s="40">
        <v>1</v>
      </c>
      <c r="B61" s="41" t="s">
        <v>70</v>
      </c>
      <c r="C61" s="41" t="s">
        <v>71</v>
      </c>
      <c r="D61" s="42"/>
      <c r="E61" s="43">
        <v>27</v>
      </c>
      <c r="F61" s="44">
        <f t="shared" si="30"/>
        <v>162</v>
      </c>
      <c r="G61" s="45"/>
      <c r="H61" s="44">
        <f t="shared" si="31"/>
        <v>0</v>
      </c>
      <c r="I61" s="46">
        <v>3</v>
      </c>
      <c r="J61" s="47">
        <f t="shared" si="32"/>
        <v>9</v>
      </c>
      <c r="K61" s="45"/>
      <c r="L61" s="44">
        <f t="shared" si="33"/>
        <v>0</v>
      </c>
      <c r="M61" s="45"/>
      <c r="N61" s="47">
        <f t="shared" si="26"/>
        <v>0</v>
      </c>
      <c r="O61" s="45"/>
      <c r="P61" s="44">
        <f t="shared" si="34"/>
        <v>0</v>
      </c>
      <c r="Q61" s="45"/>
      <c r="R61" s="44">
        <f t="shared" si="35"/>
        <v>0</v>
      </c>
      <c r="S61" s="45"/>
      <c r="T61" s="44">
        <f t="shared" si="36"/>
        <v>0</v>
      </c>
      <c r="U61" s="45"/>
      <c r="V61" s="48"/>
      <c r="W61" s="45"/>
      <c r="X61" s="44">
        <f t="shared" si="38"/>
        <v>0</v>
      </c>
      <c r="Y61" s="49"/>
      <c r="Z61" s="43"/>
      <c r="AA61" s="44">
        <f t="shared" si="40"/>
        <v>0</v>
      </c>
      <c r="AB61" s="45"/>
      <c r="AC61" s="44">
        <f t="shared" si="41"/>
        <v>0</v>
      </c>
      <c r="AD61" s="45"/>
      <c r="AE61" s="44">
        <f t="shared" si="42"/>
        <v>0</v>
      </c>
      <c r="AF61" s="45"/>
      <c r="AG61" s="50">
        <f>IF(AF61="si",6,0)</f>
        <v>0</v>
      </c>
      <c r="AH61" s="51">
        <f t="shared" si="43"/>
        <v>0</v>
      </c>
      <c r="AI61" s="43"/>
      <c r="AJ61" s="44">
        <f t="shared" si="44"/>
        <v>0</v>
      </c>
      <c r="AK61" s="45"/>
      <c r="AL61" s="52">
        <f>IF(AK61="si",12,0)</f>
        <v>0</v>
      </c>
      <c r="AM61" s="45"/>
      <c r="AN61" s="44">
        <f t="shared" si="45"/>
        <v>0</v>
      </c>
      <c r="AO61" s="45"/>
      <c r="AP61" s="44">
        <f t="shared" si="46"/>
        <v>0</v>
      </c>
      <c r="AQ61" s="45"/>
      <c r="AR61" s="44">
        <f t="shared" si="47"/>
        <v>0</v>
      </c>
      <c r="AS61" s="45"/>
      <c r="AT61" s="44">
        <f t="shared" si="48"/>
        <v>0</v>
      </c>
      <c r="AU61" s="45"/>
      <c r="AV61" s="44">
        <f t="shared" si="49"/>
        <v>0</v>
      </c>
      <c r="AW61" s="45"/>
      <c r="AX61" s="52">
        <f t="shared" si="50"/>
        <v>0</v>
      </c>
      <c r="AY61" s="53">
        <f t="shared" si="51"/>
        <v>0</v>
      </c>
      <c r="AZ61" s="54"/>
      <c r="BA61" s="55"/>
    </row>
    <row r="62" spans="1:53" s="17" customFormat="1" ht="20.25">
      <c r="A62" s="40"/>
      <c r="B62" s="41"/>
      <c r="C62" s="41"/>
      <c r="D62" s="42"/>
      <c r="E62" s="43"/>
      <c r="F62" s="44">
        <f t="shared" si="30"/>
        <v>0</v>
      </c>
      <c r="G62" s="45"/>
      <c r="H62" s="44">
        <f t="shared" si="31"/>
        <v>0</v>
      </c>
      <c r="I62" s="46"/>
      <c r="J62" s="47">
        <f t="shared" si="32"/>
        <v>0</v>
      </c>
      <c r="K62" s="45"/>
      <c r="L62" s="44">
        <f t="shared" si="33"/>
        <v>0</v>
      </c>
      <c r="M62" s="45"/>
      <c r="N62" s="47">
        <f t="shared" si="26"/>
        <v>0</v>
      </c>
      <c r="O62" s="45"/>
      <c r="P62" s="44">
        <f t="shared" si="34"/>
        <v>0</v>
      </c>
      <c r="Q62" s="45"/>
      <c r="R62" s="44">
        <f t="shared" si="35"/>
        <v>0</v>
      </c>
      <c r="S62" s="45"/>
      <c r="T62" s="44">
        <f t="shared" si="36"/>
        <v>0</v>
      </c>
      <c r="U62" s="45"/>
      <c r="V62" s="48">
        <f t="shared" si="37"/>
        <v>0</v>
      </c>
      <c r="W62" s="45"/>
      <c r="X62" s="44">
        <f t="shared" si="38"/>
        <v>0</v>
      </c>
      <c r="Y62" s="49">
        <f t="shared" si="39"/>
        <v>0</v>
      </c>
      <c r="Z62" s="43"/>
      <c r="AA62" s="44">
        <f t="shared" si="40"/>
        <v>0</v>
      </c>
      <c r="AB62" s="45"/>
      <c r="AC62" s="44">
        <f t="shared" si="41"/>
        <v>0</v>
      </c>
      <c r="AD62" s="45"/>
      <c r="AE62" s="44">
        <f t="shared" si="42"/>
        <v>0</v>
      </c>
      <c r="AF62" s="45"/>
      <c r="AG62" s="50">
        <f t="shared" si="28"/>
        <v>0</v>
      </c>
      <c r="AH62" s="51">
        <f t="shared" si="43"/>
        <v>0</v>
      </c>
      <c r="AI62" s="43"/>
      <c r="AJ62" s="44">
        <f t="shared" si="44"/>
        <v>0</v>
      </c>
      <c r="AK62" s="45"/>
      <c r="AL62" s="52">
        <f t="shared" si="29"/>
        <v>0</v>
      </c>
      <c r="AM62" s="45"/>
      <c r="AN62" s="44">
        <f t="shared" si="45"/>
        <v>0</v>
      </c>
      <c r="AO62" s="45"/>
      <c r="AP62" s="44">
        <f t="shared" si="46"/>
        <v>0</v>
      </c>
      <c r="AQ62" s="45"/>
      <c r="AR62" s="44">
        <f t="shared" si="47"/>
        <v>0</v>
      </c>
      <c r="AS62" s="45"/>
      <c r="AT62" s="44">
        <f t="shared" si="48"/>
        <v>0</v>
      </c>
      <c r="AU62" s="45"/>
      <c r="AV62" s="44">
        <f t="shared" si="49"/>
        <v>0</v>
      </c>
      <c r="AW62" s="45"/>
      <c r="AX62" s="52">
        <f t="shared" si="50"/>
        <v>0</v>
      </c>
      <c r="AY62" s="53">
        <f t="shared" si="51"/>
        <v>0</v>
      </c>
      <c r="AZ62" s="54">
        <f t="shared" si="52"/>
        <v>0</v>
      </c>
      <c r="BA62" s="55"/>
    </row>
    <row r="63" spans="1:53" s="17" customFormat="1" ht="20.25">
      <c r="A63" s="58"/>
    </row>
    <row r="64" spans="1:53" s="17" customFormat="1" ht="20.25">
      <c r="A64" s="59"/>
      <c r="B64" s="60"/>
      <c r="C64" s="61" t="s">
        <v>187</v>
      </c>
      <c r="D64" s="62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63"/>
      <c r="U64" s="63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</row>
    <row r="65" spans="1:53" s="17" customFormat="1" ht="20.25">
      <c r="A65" s="64"/>
      <c r="B65" s="19"/>
      <c r="C65" s="160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 t="s">
        <v>85</v>
      </c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</row>
    <row r="66" spans="1:53" s="17" customFormat="1" ht="20.25">
      <c r="A66" s="65"/>
      <c r="V66" s="17" t="s">
        <v>196</v>
      </c>
      <c r="AY66" s="66"/>
    </row>
    <row r="67" spans="1:53" s="17" customFormat="1" ht="20.25">
      <c r="A67" s="58"/>
      <c r="AY67" s="66"/>
    </row>
    <row r="68" spans="1:53" s="17" customFormat="1" ht="20.25">
      <c r="A68" s="67"/>
    </row>
    <row r="69" spans="1:53" s="17" customFormat="1" ht="20.25">
      <c r="A69" s="58"/>
    </row>
    <row r="70" spans="1:53" s="17" customFormat="1" ht="20.25">
      <c r="A70" s="58"/>
      <c r="AY70" s="66"/>
      <c r="AZ70" s="66"/>
      <c r="BA70" s="68"/>
    </row>
    <row r="71" spans="1:53" s="17" customFormat="1" ht="20.25">
      <c r="A71" s="58"/>
      <c r="AY71" s="66"/>
      <c r="AZ71" s="66"/>
      <c r="BA71" s="68"/>
    </row>
    <row r="72" spans="1:53" s="17" customFormat="1" ht="20.25">
      <c r="B72" s="58"/>
      <c r="AY72" s="66"/>
      <c r="AZ72" s="66"/>
      <c r="BA72" s="69"/>
    </row>
    <row r="73" spans="1:53" s="17" customFormat="1" ht="20.25">
      <c r="A73" s="70"/>
      <c r="B73" s="71"/>
      <c r="C73" s="71"/>
      <c r="D73" s="72"/>
      <c r="E73" s="68"/>
      <c r="F73" s="66"/>
      <c r="G73" s="68"/>
      <c r="H73" s="66"/>
      <c r="I73" s="66"/>
      <c r="J73" s="66"/>
      <c r="K73" s="66"/>
      <c r="L73" s="66"/>
      <c r="M73" s="68"/>
      <c r="N73" s="66"/>
      <c r="O73" s="66"/>
      <c r="P73" s="66"/>
      <c r="Q73" s="68"/>
      <c r="R73" s="66"/>
      <c r="S73" s="68"/>
      <c r="T73" s="66"/>
      <c r="U73" s="66"/>
      <c r="V73" s="66"/>
      <c r="W73" s="66"/>
      <c r="X73" s="66"/>
      <c r="Y73" s="66"/>
      <c r="Z73" s="68"/>
      <c r="AA73" s="66"/>
      <c r="AB73" s="68"/>
      <c r="AC73" s="66"/>
      <c r="AD73" s="68"/>
      <c r="AE73" s="66"/>
      <c r="AF73" s="68"/>
      <c r="AG73" s="66"/>
      <c r="AH73" s="66"/>
      <c r="AI73" s="68"/>
      <c r="AJ73" s="66"/>
      <c r="AK73" s="68"/>
      <c r="AL73" s="66"/>
      <c r="AM73" s="68"/>
      <c r="AN73" s="66"/>
      <c r="AO73" s="68"/>
      <c r="AP73" s="66"/>
      <c r="AQ73" s="68"/>
      <c r="AR73" s="66"/>
      <c r="AS73" s="68"/>
      <c r="AT73" s="66"/>
      <c r="AU73" s="68"/>
      <c r="AV73" s="66"/>
      <c r="AY73" s="66"/>
      <c r="AZ73" s="66"/>
      <c r="BA73" s="68"/>
    </row>
    <row r="74" spans="1:53" s="17" customFormat="1" ht="20.25">
      <c r="A74" s="68"/>
      <c r="B74" s="71"/>
      <c r="C74" s="71"/>
      <c r="D74" s="73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66"/>
      <c r="AM74" s="68"/>
      <c r="AN74" s="66"/>
      <c r="AO74" s="68"/>
      <c r="AP74" s="66"/>
      <c r="AQ74" s="68"/>
      <c r="AR74" s="66"/>
      <c r="AS74" s="68"/>
      <c r="AT74" s="66"/>
      <c r="AU74" s="68"/>
      <c r="AV74" s="66"/>
      <c r="AY74" s="66"/>
      <c r="AZ74" s="66"/>
      <c r="BA74" s="69"/>
    </row>
    <row r="75" spans="1:53" s="17" customFormat="1" ht="20.25">
      <c r="A75" s="68"/>
      <c r="B75" s="71"/>
      <c r="C75" s="71"/>
      <c r="D75" s="68" t="s">
        <v>11</v>
      </c>
      <c r="E75" s="68"/>
      <c r="F75" s="66"/>
      <c r="G75" s="68"/>
      <c r="H75" s="66"/>
      <c r="I75" s="66"/>
      <c r="J75" s="66"/>
      <c r="K75" s="66"/>
      <c r="L75" s="66"/>
      <c r="M75" s="68"/>
      <c r="N75" s="66"/>
      <c r="O75" s="66"/>
      <c r="P75" s="66"/>
      <c r="Q75" s="68"/>
      <c r="R75" s="66"/>
      <c r="S75" s="68"/>
      <c r="T75" s="66"/>
      <c r="U75" s="66"/>
      <c r="V75" s="66"/>
      <c r="W75" s="66"/>
      <c r="X75" s="66"/>
      <c r="Y75" s="66"/>
      <c r="Z75" s="68"/>
      <c r="AA75" s="66"/>
      <c r="AB75" s="68"/>
      <c r="AC75" s="66"/>
      <c r="AD75" s="68"/>
      <c r="AE75" s="66"/>
      <c r="AF75" s="68"/>
      <c r="AG75" s="66"/>
      <c r="AH75" s="66"/>
      <c r="AI75" s="68"/>
      <c r="AJ75" s="66"/>
      <c r="AK75" s="68"/>
      <c r="AL75" s="66"/>
      <c r="AM75" s="68"/>
      <c r="AN75" s="66"/>
      <c r="AO75" s="68"/>
      <c r="AP75" s="66"/>
      <c r="AQ75" s="68"/>
      <c r="AR75" s="66"/>
      <c r="AS75" s="68"/>
      <c r="AT75" s="66"/>
      <c r="AU75" s="68"/>
      <c r="AV75" s="66"/>
    </row>
    <row r="76" spans="1:53" s="17" customFormat="1" ht="20.25">
      <c r="A76" s="68"/>
      <c r="B76" s="68"/>
      <c r="C76" s="72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72" t="s">
        <v>186</v>
      </c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6"/>
      <c r="AU76" s="68"/>
      <c r="AV76" s="66"/>
    </row>
    <row r="77" spans="1:53" s="17" customFormat="1" ht="20.25">
      <c r="A77" s="68"/>
      <c r="B77" s="71"/>
      <c r="C77" s="71"/>
      <c r="D77" s="68"/>
      <c r="E77" s="68"/>
      <c r="F77" s="66"/>
      <c r="G77" s="68"/>
      <c r="H77" s="66"/>
      <c r="I77" s="66"/>
      <c r="J77" s="66"/>
      <c r="K77" s="66"/>
      <c r="L77" s="66"/>
      <c r="M77" s="68"/>
      <c r="N77" s="66"/>
      <c r="O77" s="66"/>
      <c r="P77" s="66"/>
      <c r="Q77" s="68"/>
      <c r="R77" s="66"/>
      <c r="S77" s="68"/>
      <c r="T77" s="66"/>
      <c r="U77" s="66"/>
      <c r="V77" s="66"/>
      <c r="W77" s="66"/>
      <c r="X77" s="66"/>
      <c r="Y77" s="66"/>
      <c r="Z77" s="68"/>
      <c r="AA77" s="66"/>
      <c r="AB77" s="68"/>
      <c r="AC77" s="66"/>
      <c r="AD77" s="68"/>
      <c r="AE77" s="66"/>
      <c r="AF77" s="68"/>
      <c r="AG77" s="66"/>
      <c r="AH77" s="66"/>
      <c r="AI77" s="74" t="s">
        <v>6</v>
      </c>
      <c r="AJ77" s="66"/>
      <c r="AK77" s="68"/>
      <c r="AL77" s="66"/>
      <c r="AM77" s="68"/>
      <c r="AN77" s="66"/>
      <c r="AO77" s="68"/>
      <c r="AP77" s="66"/>
      <c r="AQ77" s="68"/>
      <c r="AR77" s="66"/>
      <c r="AS77" s="68"/>
      <c r="AT77" s="66"/>
      <c r="AU77" s="68"/>
      <c r="AV77" s="66"/>
    </row>
    <row r="78" spans="1:53" s="17" customFormat="1" ht="20.25">
      <c r="A78" s="68"/>
      <c r="B78" s="71"/>
      <c r="C78" s="71"/>
      <c r="D78" s="68"/>
      <c r="E78" s="68"/>
      <c r="F78" s="66"/>
      <c r="G78" s="68"/>
      <c r="H78" s="66"/>
      <c r="I78" s="66"/>
      <c r="J78" s="66"/>
      <c r="K78" s="66"/>
      <c r="L78" s="66"/>
      <c r="M78" s="68"/>
      <c r="N78" s="66"/>
      <c r="O78" s="66"/>
      <c r="P78" s="66"/>
      <c r="Q78" s="68"/>
      <c r="R78" s="66"/>
      <c r="S78" s="68"/>
      <c r="T78" s="66"/>
      <c r="U78" s="66"/>
      <c r="V78" s="66"/>
      <c r="W78" s="66"/>
      <c r="X78" s="66"/>
      <c r="Y78" s="66"/>
      <c r="Z78" s="68"/>
      <c r="AA78" s="66"/>
      <c r="AB78" s="68"/>
      <c r="AC78" s="66"/>
      <c r="AD78" s="68"/>
      <c r="AE78" s="66"/>
      <c r="AF78" s="68"/>
      <c r="AG78" s="66"/>
      <c r="AH78" s="66"/>
      <c r="AI78" s="68"/>
      <c r="AJ78" s="66"/>
      <c r="AK78" s="68"/>
      <c r="AL78" s="66"/>
      <c r="AM78" s="68"/>
      <c r="AN78" s="66"/>
      <c r="AO78" s="68"/>
      <c r="AP78" s="66"/>
      <c r="AQ78" s="68"/>
      <c r="AR78" s="66"/>
      <c r="AS78" s="68"/>
      <c r="AT78" s="66"/>
      <c r="AU78" s="68"/>
      <c r="AV78" s="66"/>
    </row>
  </sheetData>
  <mergeCells count="3">
    <mergeCell ref="I4:J4"/>
    <mergeCell ref="A15:D15"/>
    <mergeCell ref="U1:W1"/>
  </mergeCells>
  <phoneticPr fontId="13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60" orientation="landscape" r:id="rId1"/>
  <headerFooter alignWithMargins="0"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ISTRUZIONI</vt:lpstr>
      <vt:lpstr>SECONDARIA</vt:lpstr>
      <vt:lpstr>ISTRUZIONI!Area_stampa</vt:lpstr>
      <vt:lpstr>SECONDARIA!Area_stampa</vt:lpstr>
      <vt:lpstr>SECONDARIA!Titoli_stampa</vt:lpstr>
    </vt:vector>
  </TitlesOfParts>
  <Company>Direzione Did. Stat. Ischia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Dir.Scol. Franco De Stefano</dc:creator>
  <cp:lastModifiedBy>melina</cp:lastModifiedBy>
  <cp:lastPrinted>2014-04-17T09:52:53Z</cp:lastPrinted>
  <dcterms:created xsi:type="dcterms:W3CDTF">2002-01-22T21:59:47Z</dcterms:created>
  <dcterms:modified xsi:type="dcterms:W3CDTF">2015-04-14T12:20:46Z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